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4"/>
  </bookViews>
  <sheets>
    <sheet name="CĐKT" sheetId="1" r:id="rId1"/>
    <sheet name="KQKD" sheetId="2" r:id="rId2"/>
    <sheet name="LCTT" sheetId="3" r:id="rId3"/>
    <sheet name="CBTT" sheetId="4" r:id="rId4"/>
    <sheet name="Thuyet minh" sheetId="5" r:id="rId5"/>
  </sheets>
  <definedNames>
    <definedName name="_xlnm.Print_Titles" localSheetId="0">'CĐKT'!$10:$12</definedName>
    <definedName name="_xlnm.Print_Titles" localSheetId="2">'LCTT'!$9:$11</definedName>
  </definedNames>
  <calcPr fullCalcOnLoad="1"/>
</workbook>
</file>

<file path=xl/sharedStrings.xml><?xml version="1.0" encoding="utf-8"?>
<sst xmlns="http://schemas.openxmlformats.org/spreadsheetml/2006/main" count="729" uniqueCount="623">
  <si>
    <t>Đơn vị báo cáo: CÔNG TY CỔ PHẦN CẢNG RAU QUẢ</t>
  </si>
  <si>
    <t>Mẫu số B 01a - DN</t>
  </si>
  <si>
    <t xml:space="preserve">     Địa chỉ: Số 1 Nguyễn văn Quỳ, P. Phú Thuận,</t>
  </si>
  <si>
    <t>(Ban hành theo QĐ số 15/2006/QĐ-BTC</t>
  </si>
  <si>
    <t xml:space="preserve">                         Quận 7, Tp. HCM</t>
  </si>
  <si>
    <t xml:space="preserve">      Ngày 20/03/2006 của Bộ trưởng Bộ TC)</t>
  </si>
  <si>
    <t>BẢNG CÂN ĐỐI KẾ TOÁN</t>
  </si>
  <si>
    <t>Đơn vị tính: đồng</t>
  </si>
  <si>
    <t>Thuyết</t>
  </si>
  <si>
    <t>NỘI DUNG</t>
  </si>
  <si>
    <t>Mã số</t>
  </si>
  <si>
    <t>minh</t>
  </si>
  <si>
    <t>Số cuối quý</t>
  </si>
  <si>
    <t>Số đầu năm</t>
  </si>
  <si>
    <t>TÀI SẢN</t>
  </si>
  <si>
    <t>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</si>
  <si>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</si>
  <si>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</si>
  <si>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</si>
  <si>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</si>
  <si>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</si>
  <si>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</si>
  <si>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</si>
  <si>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</si>
  <si>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</si>
  <si>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</si>
  <si>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</si>
  <si>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</si>
  <si>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</si>
  <si>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</si>
  <si>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</si>
  <si>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</si>
  <si>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</si>
  <si>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</si>
  <si>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</si>
  <si>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</si>
  <si>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</si>
  <si>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</si>
  <si>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phải thu nhà nước</t>
  </si>
  <si>
    <t xml:space="preserve">     5. Tài sản ngắn hạn khác </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</si>
  <si>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</si>
  <si>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</si>
  <si>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</si>
  <si>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</si>
  <si>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</si>
  <si>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</si>
  <si>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</si>
  <si>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</si>
  <si>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t>
  </si>
  <si>
    <t xml:space="preserve"> II. Tài sản cố định</t>
  </si>
  <si>
    <t xml:space="preserve">     1. Tài sản cố định hữu hình</t>
  </si>
  <si>
    <t>V.08</t>
  </si>
  <si>
    <t xml:space="preserve">         - Nguyên giá</t>
  </si>
  <si>
    <t xml:space="preserve">         - Giá trị hao mòn lũy kế</t>
  </si>
  <si>
    <t xml:space="preserve">     2. Tài sản cố định thuê tài chính</t>
  </si>
  <si>
    <t>V.09</t>
  </si>
  <si>
    <t xml:space="preserve">     3. Tài sản cố định vô hình</t>
  </si>
  <si>
    <t>V.10</t>
  </si>
  <si>
    <t xml:space="preserve">     4. Chi phí xây dựng cơ bản dỡ dang</t>
  </si>
  <si>
    <t>V.11</t>
  </si>
  <si>
    <t>III. Bất động sản đầu tư</t>
  </si>
  <si>
    <t>V.12</t>
  </si>
  <si>
    <t xml:space="preserve">     - Nguyên giá</t>
  </si>
  <si>
    <t xml:space="preserve">     - Giá trị hao mòn lũy kế</t>
  </si>
  <si>
    <t>IV. Các khoản đầu tư tài chính dài hạn</t>
  </si>
  <si>
    <t xml:space="preserve">     1. Đầu tư vào Công ty con</t>
  </si>
  <si>
    <t xml:space="preserve">     2. Đầu tư vào Công ty liên kết, liên doanh</t>
  </si>
  <si>
    <t xml:space="preserve">     3. Đầu tư dài hạn khác</t>
  </si>
  <si>
    <t>V.13</t>
  </si>
  <si>
    <t xml:space="preserve">     4. Dự phòng giảm giá đầu tư tài chính dài hạn</t>
  </si>
  <si>
    <t xml:space="preserve"> V. Tài sản dài hạn khác</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</si>
  <si>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</si>
  <si>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</si>
  <si>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</si>
  <si>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</si>
  <si>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</si>
  <si>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</si>
  <si>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</si>
  <si>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</si>
  <si>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</si>
  <si>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</si>
  <si>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</si>
  <si>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</si>
  <si>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</si>
  <si>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</si>
  <si>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</si>
  <si>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</si>
  <si>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</si>
  <si>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</si>
  <si>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</si>
  <si>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</si>
  <si>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</si>
  <si>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</si>
  <si>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</si>
  <si>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</si>
  <si>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r>
      <t xml:space="preserve"> </t>
    </r>
    <r>
      <rPr>
        <b/>
        <sz val="11"/>
        <rFont val="Times New Roman"/>
        <family val="1"/>
      </rPr>
      <t>II. Nợ dài hạn</t>
    </r>
  </si>
  <si>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</si>
  <si>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</si>
  <si>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</si>
  <si>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</si>
  <si>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</si>
  <si>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</si>
  <si>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</si>
  <si>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</si>
  <si>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</si>
  <si>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</si>
  <si>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</si>
  <si>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</si>
  <si>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</si>
  <si>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</si>
  <si>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</si>
  <si>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</si>
  <si>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</si>
  <si>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</si>
  <si>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</si>
  <si>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</si>
  <si>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</si>
  <si>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</si>
  <si>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</si>
  <si>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</si>
  <si>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</si>
  <si>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</si>
  <si>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II. Nguồn kinh phí và quỹ khác</t>
  </si>
  <si>
    <t xml:space="preserve">     1 Nguồn kinh phí</t>
  </si>
  <si>
    <t xml:space="preserve">     2. Nguồn kinh phí đã hình thành TSCĐ</t>
  </si>
  <si>
    <t>TỔNG CỘNG NGUỒN VỐN (440 = 300 + 400)</t>
  </si>
  <si>
    <t>CÁC CHỈ TIÊU NGOÀI BẢNG CÂN ĐỐI KẾ TOÁN</t>
  </si>
  <si>
    <t>CHỈ TIÊU</t>
  </si>
  <si>
    <t>Thuyết minh</t>
  </si>
  <si>
    <t>Số cuối kỳ</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</si>
  <si>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</si>
  <si>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</si>
  <si>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</si>
  <si>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</si>
  <si>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</si>
  <si>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 USD</t>
  </si>
  <si>
    <t xml:space="preserve">     - EUR</t>
  </si>
  <si>
    <t xml:space="preserve"> 6. Dự toán chi sự nghiệp, dự án</t>
  </si>
  <si>
    <t xml:space="preserve">                    Người lập biểu                                                 Kế toán trưởng</t>
  </si>
  <si>
    <t>Giám đốc</t>
  </si>
  <si>
    <t>Mẫu số B 02a - DN</t>
  </si>
  <si>
    <t xml:space="preserve">                       Quận 7, Tp.HCM.</t>
  </si>
  <si>
    <t xml:space="preserve">    Ngày 20/03/2006 của Bộ trưởng BTC)</t>
  </si>
  <si>
    <t xml:space="preserve">BÁO CÁO KẾT QUẢ KINH DOANH </t>
  </si>
  <si>
    <t>Mã</t>
  </si>
  <si>
    <t>Lũy kế từ đầu năm</t>
  </si>
  <si>
    <t>số</t>
  </si>
  <si>
    <t>đến cuối quý này</t>
  </si>
  <si>
    <t>Năm nay</t>
  </si>
  <si>
    <t>Năm trước</t>
  </si>
  <si>
    <t xml:space="preserve"> 1. Doanh thu bán hàng và cung cấp dịch vụ</t>
  </si>
  <si>
    <t>VI.25</t>
  </si>
  <si>
    <t xml:space="preserve"> 2. Các khoản giảm trừ doanh thu</t>
  </si>
  <si>
    <t xml:space="preserve"> 3. Doanh thu thuần về bán hàng và cung cấp DV</t>
  </si>
  <si>
    <t xml:space="preserve">     (10 = 01 - 02)</t>
  </si>
  <si>
    <t xml:space="preserve"> 4. Giá vốn hàng bán</t>
  </si>
  <si>
    <t>VI.27</t>
  </si>
  <si>
    <t xml:space="preserve"> 5. Lợi nhuận gộp về bán hàng và cung cấp dịch vụ</t>
  </si>
  <si>
    <t xml:space="preserve">     (20 = 10 - 11)</t>
  </si>
  <si>
    <t xml:space="preserve"> 6. Doanh thu hoạt động tài chính</t>
  </si>
  <si>
    <t>VI.26</t>
  </si>
  <si>
    <t xml:space="preserve"> 7. Chi phí tài chính</t>
  </si>
  <si>
    <t>VI.28</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</si>
  <si>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</si>
  <si>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</si>
  <si>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</si>
  <si>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</si>
  <si>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 xml:space="preserve">     {30 = 20 + (21 - 22) - (24 + 25)}</t>
  </si>
  <si>
    <t>11.Thu nhập khác</t>
  </si>
  <si>
    <t>12.Chi phí khác</t>
  </si>
  <si>
    <t>13.Lợi nhuận khác (40 = 31 - 32)</t>
  </si>
  <si>
    <t>14.Tổng lợi nhuận kế toán trước thuế (50=30+40)</t>
  </si>
  <si>
    <t>15.Chi phí thuế TNDN hiện hành</t>
  </si>
  <si>
    <t>16.Chi phí thuế TNDN hoãn lại</t>
  </si>
  <si>
    <t>17.Lợi nhuận sau thuế thu nhập doanh nghiệp</t>
  </si>
  <si>
    <t xml:space="preserve">     (60 = 50 - 51 - 52)</t>
  </si>
  <si>
    <t>18.Lãi cơ bản trên cổ phiếu</t>
  </si>
  <si>
    <t xml:space="preserve">               Người lập biểu</t>
  </si>
  <si>
    <t xml:space="preserve">       Kế toán trưởng</t>
  </si>
  <si>
    <t>Đơn vị báo cáo: CÔNG TY CỔ PHẦN CẢNG RAU QuẢ</t>
  </si>
  <si>
    <t>Mẫu số B 03 - DN</t>
  </si>
  <si>
    <t xml:space="preserve">     Địa chỉ: Số 1 Nguyễn văn Quỳ, P. Phú Thuận, </t>
  </si>
  <si>
    <t xml:space="preserve">                        Quận 7, Tp. HCM</t>
  </si>
  <si>
    <t xml:space="preserve">   Ngày 20/03/2006 của Bộ trưởng BTC)</t>
  </si>
  <si>
    <t>BÁO CÁO LƯU CHUYỂN TIỀN TỆ</t>
  </si>
  <si>
    <t>(Theo phương pháp gián tiếp)</t>
  </si>
  <si>
    <t xml:space="preserve">Thuyết </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</si>
  <si>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</si>
  <si>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</si>
  <si>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</si>
  <si>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</si>
  <si>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</si>
  <si>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</si>
  <si>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</si>
  <si>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</si>
  <si>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</si>
  <si>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</si>
  <si>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</si>
  <si>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</si>
  <si>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</si>
  <si>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</si>
  <si>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</si>
  <si>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</si>
  <si>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</si>
  <si>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</si>
  <si>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</si>
  <si>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</si>
  <si>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t>
  </si>
  <si>
    <t>11</t>
  </si>
  <si>
    <t xml:space="preserve">      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</si>
  <si>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</si>
  <si>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</si>
  <si>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</si>
  <si>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</si>
  <si>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</si>
  <si>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</si>
  <si>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</si>
  <si>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</si>
  <si>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</si>
  <si>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</si>
  <si>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</si>
  <si>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</si>
  <si>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</si>
  <si>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</si>
  <si>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</si>
  <si>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</si>
  <si>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</si>
  <si>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 mua lại cổ phiếu của DN</t>
  </si>
  <si>
    <t xml:space="preserve">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</si>
  <si>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</si>
  <si>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</si>
  <si>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</si>
  <si>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</si>
  <si>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</si>
  <si>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</si>
  <si>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</si>
  <si>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</si>
  <si>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</si>
  <si>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</si>
  <si>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Mẫu số B 09a-DN</t>
  </si>
  <si>
    <t>Quận 7, Tp. HCM</t>
  </si>
  <si>
    <t xml:space="preserve">  ngày 20/03/2006 của Bộ trưởng BTC)</t>
  </si>
  <si>
    <t>BẢN THUYẾT MINH BÁO CÁO TÀI CHÍNH</t>
  </si>
  <si>
    <t>I- Đặc điểm hoạt động của doanh nghiệp:</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</si>
  <si>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</si>
  <si>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</si>
  <si>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Việt Nam) theo Quyết định số 20/02/2001 của Thủ Tướng Chính Phủ. Giấy chứng nhận đăng ký kinh doanh số 4103000427 ngày 25/05/2001, và các giấy</t>
  </si>
  <si>
    <t xml:space="preserve">       chứng nhận kinh doanh điều chỉnh lần 1 do Sở Kế hoạch và Đầu tư Thành phố Hồ Chí Minh cấp ngày 10/04/2002, giấy chứng nhận kinh doanh điều chỉnh</t>
  </si>
  <si>
    <t xml:space="preserve">       lần 2 do Sở Kế hoạch và Đầu tư Thành phố Hồ Chí Minh cấp ngày 06/09/2006.</t>
  </si>
  <si>
    <t xml:space="preserve">   2. Lĩnh vực kinh doanh:</t>
  </si>
  <si>
    <t xml:space="preserve">      Cung cấp dịch vụ về cảng, kho bãi và kinh doanh xuất nhập khẩu, tiêu thụ nội địa.</t>
  </si>
  <si>
    <t xml:space="preserve">   3. Ngành nghề kinh doanh:</t>
  </si>
  <si>
    <t xml:space="preserve">      Khai thác cảng, phao neo tàu. Kinh doanh kho bãi, cho thuê văn phòng. Kinh doanh, đại lý giống rau quả, sản phẩm chế biến từ rau quả, nông hải sản; máy</t>
  </si>
  <si>
    <t xml:space="preserve">      móc thiết bị hàng tiêu dùng. Dịch vụ: xếp dỡ, đóng gói hàng hóa xuất nhập khẩu; đại lý tàu biển và môi giới hàng hải. Xuất nhập khẩu trực tiếp: rau, hoa quả,</t>
  </si>
  <si>
    <t xml:space="preserve">      cây cảnh giống rau quả; các sản phẩm rau quả; các sản phẩm rau quả, gia vị, nông, lâm, hải sản, hàng thủ công mỹ nghệ, hàng tiêu dùng, máy móc thiết bị</t>
  </si>
  <si>
    <t xml:space="preserve">      phụ tùng nguyên vật liệu hóa chất, phương tiện vận tải. Đầu tư xây dựng cơ sở hạ tầng khu dân cư, khu công nghiệp. Kinh doanh nhà ở. Môi giới bất động</t>
  </si>
  <si>
    <t xml:space="preserve">      sản. Dịch vụ nhà đất. Xây dựng công trình dân dụng, công nghiệp. Kinh doanh lữ hành nội địa và quốc tế. Chế biến hàng nông-lâm-hải sản. Mua bán hàng</t>
  </si>
  <si>
    <t xml:space="preserve">      lâm sản.</t>
  </si>
  <si>
    <t xml:space="preserve">  4. Đặc điểm hoạt động kinh doanh của doanh nghiệp trong kỳ kế toán có ảnh hưởng đến báo cáo tài chính:</t>
  </si>
  <si>
    <t>II- Kỳ kế toán, đơn vị tiền tệ sử dụng trong kế toán:</t>
  </si>
  <si>
    <t xml:space="preserve">   1. Kỳ kế toán năm (bắt đầu từ ngày 01/01 và kết thúc vào ngày 31/12 hàng năm).</t>
  </si>
  <si>
    <t xml:space="preserve">   2. Đơn vị tiền tệ sử dụng trong kế toán là đồng Việt Nam (VNĐ).</t>
  </si>
  <si>
    <t>III. Chuẩn mực và Chế độ kế toán áp dụng:</t>
  </si>
  <si>
    <t xml:space="preserve">  1. Chế độ kế toán áp dụng:</t>
  </si>
  <si>
    <t xml:space="preserve">      Công ty áp dụng chế độ kế toán Việt Nam ban hành theo Quyết định số 15/2006/QĐ-BTC ngày 20/03/2006, Thông tư 244/2009/TT-BTC ngày 31/12/2009</t>
  </si>
  <si>
    <t xml:space="preserve">      hướng dẫn sửa đổi bổ sung Chế độ kế toán DN, các chuẩn mực kế toán Việt Nam do Bộ Tài chính ban hành.</t>
  </si>
  <si>
    <t xml:space="preserve">  2. Tuyên bố về việc tuân thủ Chuẩn mực kế toán và Chế độ kế toán:</t>
  </si>
  <si>
    <t xml:space="preserve">      Công ty hoàn toàn tuân thủ các chuẩn mực kế toán và chế độ kế toán Việt Nam trong việc lập và trình bày báo cáo tài chính.</t>
  </si>
  <si>
    <t xml:space="preserve">  3. Hình thức kế toán áp dụng:</t>
  </si>
  <si>
    <t xml:space="preserve">      Hình thức sổ kế toán áp dụng của Công ty là hình thức chứng từ ghi sổ.</t>
  </si>
  <si>
    <t>IV. Các chính sách kế toán áp dụng:</t>
  </si>
  <si>
    <t>VI. Các sự kiện hoặc giao dịch trọng yếu trong kỳ kế toán giữa niên độ:</t>
  </si>
  <si>
    <t xml:space="preserve">      Không có sự kiện trọng yếu.</t>
  </si>
  <si>
    <t xml:space="preserve">      Một số tình hình về tài sản và nguồn vốn như sau:</t>
  </si>
  <si>
    <t xml:space="preserve">      1. TIỀN</t>
  </si>
  <si>
    <t xml:space="preserve">      Tiền mặt</t>
  </si>
  <si>
    <t xml:space="preserve">      Tiền gửi ngân hàng</t>
  </si>
  <si>
    <t xml:space="preserve">       - Tiền gửi VNĐ</t>
  </si>
  <si>
    <t xml:space="preserve">       - Tiền gửi TK chứng khoán</t>
  </si>
  <si>
    <t xml:space="preserve">       - Tiền gửi ngoại tệ</t>
  </si>
  <si>
    <t xml:space="preserve">      Các khoản tương đương tiền</t>
  </si>
  <si>
    <t xml:space="preserve">      (tiền gửi tiết kiệm dưới 3 tháng)</t>
  </si>
  <si>
    <t xml:space="preserve">         * Ngân hàng Ngoại thương VN - CN Tp HCM</t>
  </si>
  <si>
    <t xml:space="preserve">         * Ngân hàng Xuất Nhập Khẩu VN - CN Quận 4</t>
  </si>
  <si>
    <t xml:space="preserve">         * Ngân hàng Công Thương VN - CN Tp. HCM</t>
  </si>
  <si>
    <t>Cộng:</t>
  </si>
  <si>
    <t xml:space="preserve">       - Đầu tư chứng khoán ngắn hạn</t>
  </si>
  <si>
    <t>Số lượng cp</t>
  </si>
  <si>
    <t xml:space="preserve">         Cổ phiếu của Công ty CP Chứng khoán Kim Long</t>
  </si>
  <si>
    <t xml:space="preserve">         Cổ phiếu của Ngân hàng TMCP Sài Gòn - Hà Nội</t>
  </si>
  <si>
    <t xml:space="preserve">       - Tiền gửi có kỳ hạn</t>
  </si>
  <si>
    <t xml:space="preserve">         * Ngân hàng TMCP Á Châu</t>
  </si>
  <si>
    <t xml:space="preserve">       - Đầu tư ngắn hạn khác (Cho vay)</t>
  </si>
  <si>
    <t xml:space="preserve">       3. DỰ PHÒNG GIẢM GIÁ CK ĐẦU TƯ NGẮN HẠN</t>
  </si>
  <si>
    <t xml:space="preserve">         * Cổ phiếu của Công ty CP Chứng khoán Kim Long</t>
  </si>
  <si>
    <t xml:space="preserve">         * Cổ phiếu của Ngân hàng TPCP Sài Gòn - Hà Nội</t>
  </si>
  <si>
    <t xml:space="preserve">      4. PHẢI THU KHÁCH HÀNG</t>
  </si>
  <si>
    <t xml:space="preserve">         * DNTN Thiên Trang</t>
  </si>
  <si>
    <t xml:space="preserve">         * Vosa Sài Gòn</t>
  </si>
  <si>
    <t xml:space="preserve">         * Khác</t>
  </si>
  <si>
    <t>Cộng :</t>
  </si>
  <si>
    <t xml:space="preserve">      5. TRẢ TRƯỚC CHO NGƯỜI BÁN</t>
  </si>
  <si>
    <t xml:space="preserve">          * Harvest Co.</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</si>
  <si>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</si>
  <si>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</si>
  <si>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</si>
  <si>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</si>
  <si>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</si>
  <si>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</si>
  <si>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8. HÀNG TỒN KHO</t>
  </si>
  <si>
    <t xml:space="preserve">      - Nguyên, vật liệu tồn kho</t>
  </si>
  <si>
    <t xml:space="preserve">      - Hàng hóa tồn kho : </t>
  </si>
  <si>
    <t xml:space="preserve">      9. TÀI SẢN NGẮN HẠN KHÁC</t>
  </si>
  <si>
    <t xml:space="preserve">        - Tạm ứng</t>
  </si>
  <si>
    <t xml:space="preserve">        - Thuế GTGT còn được khấu trừ</t>
  </si>
  <si>
    <t>10.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</si>
  <si>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</si>
  <si>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</si>
  <si>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</si>
  <si>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</si>
  <si>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</si>
  <si>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</si>
  <si>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</si>
  <si>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</si>
  <si>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</si>
  <si>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</si>
  <si>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</si>
  <si>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</si>
  <si>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</si>
  <si>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</si>
  <si>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năm</t>
  </si>
  <si>
    <t>Số tăng trong kỳ</t>
  </si>
  <si>
    <t>Số giảm trong kỳ</t>
  </si>
  <si>
    <t>Số dư cuối kỳ</t>
  </si>
  <si>
    <t>Giá trị hao mòn lũy kế</t>
  </si>
  <si>
    <t xml:space="preserve"> - Khấu hao trong kỳ</t>
  </si>
  <si>
    <t>Giá trị còn lại</t>
  </si>
  <si>
    <t>Tại ngày đầu năm</t>
  </si>
  <si>
    <t>Tại ngày cuối kỳ</t>
  </si>
  <si>
    <t>11. TĂNG GIẢM TÀI SẢN CỐ ĐỊNH VÔ HÌNH:</t>
  </si>
  <si>
    <t>Quyền sử dụng</t>
  </si>
  <si>
    <t>Phần mềm</t>
  </si>
  <si>
    <t>Tổng cộng TSCĐ</t>
  </si>
  <si>
    <t>đất</t>
  </si>
  <si>
    <t>quản lý</t>
  </si>
  <si>
    <t>vô hình</t>
  </si>
  <si>
    <t>12. CHI PHÍ XÂY DỰNG CƠ BẢN DỞ DANG:</t>
  </si>
  <si>
    <t xml:space="preserve">      Trong đó : những công trình hạng mục lớn</t>
  </si>
  <si>
    <t xml:space="preserve">      + Bất động sản ở Bình Dương</t>
  </si>
  <si>
    <t xml:space="preserve">      + Bất động sản ở Bà Rịa - Vũng Tàu</t>
  </si>
  <si>
    <t xml:space="preserve">      + Khu Thương mại Kim Thành Lào Cai</t>
  </si>
  <si>
    <t>13. CHI PHÍ TRẢ TRƯỚC DÀI HẠN:</t>
  </si>
  <si>
    <t xml:space="preserve">      + Văn phòng phẩm</t>
  </si>
  <si>
    <t xml:space="preserve">      + Chi phí lô hàng nhập khẩu dỡ dang</t>
  </si>
  <si>
    <t xml:space="preserve">      + Công cụ dụng cụ xuất dùng có giá trị lớn</t>
  </si>
  <si>
    <t>14. VAY NGÂN HÀNG:</t>
  </si>
  <si>
    <t xml:space="preserve">      + Ngân hàng Công Thương - CN Tp HCM</t>
  </si>
  <si>
    <t xml:space="preserve">      + Ngân hàng Ngoại thương - CN Tp HCM</t>
  </si>
  <si>
    <t xml:space="preserve">      + Ngân hàng Xuất Nhập Khẩu VN - CN Quận 4</t>
  </si>
  <si>
    <t>15. THUẾ VÀ CÁC KHOẢN PHẢI NỘP NHÀ NƯỚC:</t>
  </si>
  <si>
    <t xml:space="preserve">     + Thuế GTGT</t>
  </si>
  <si>
    <t xml:space="preserve">     + Thuế GTGT hàng nhập khẩu</t>
  </si>
  <si>
    <t xml:space="preserve">     + Thuế TNDN</t>
  </si>
  <si>
    <t xml:space="preserve">     + Tiền thuê đất</t>
  </si>
  <si>
    <t xml:space="preserve">     + Thuế Thu nhập cá nhân</t>
  </si>
  <si>
    <t>16. CÁC KHOẢN PHẢI TRẢ, PHẢI NỘP NGẮN HẠN KHÁC:</t>
  </si>
  <si>
    <t xml:space="preserve">      + Cổ tức phải trả</t>
  </si>
  <si>
    <t xml:space="preserve">      + Các khoản phải trả, phải nộp khác</t>
  </si>
  <si>
    <t xml:space="preserve">      + Nhận ký quỹ, ký cược ngắn hạn :</t>
  </si>
  <si>
    <t xml:space="preserve">         - Công ty TNHH Gạch men Hoàng Gia</t>
  </si>
  <si>
    <t xml:space="preserve">         - Công ty TNHH TM DV LS VT Minh Tuấn Cường</t>
  </si>
  <si>
    <t xml:space="preserve">         - Công ty TNHH Thương mại Vạn Phúc</t>
  </si>
  <si>
    <t xml:space="preserve">         - Công ty TNHH Thành Bảo</t>
  </si>
  <si>
    <t xml:space="preserve">         - Công ty CP Phân phối Tấn Khoa</t>
  </si>
  <si>
    <t xml:space="preserve">         - Công ty TNHH Hải Li</t>
  </si>
  <si>
    <t xml:space="preserve">         - Công ty Cổ phần TM SX Bến Thành</t>
  </si>
  <si>
    <t xml:space="preserve">         - Công ty TNHH Bảo hiểm nhân thọ CATHAY VN</t>
  </si>
  <si>
    <t xml:space="preserve">         - Công ty TNHH Mê đi ca</t>
  </si>
  <si>
    <t xml:space="preserve">         - Cty CP Dây và Cáp điện Thượng Đình</t>
  </si>
  <si>
    <t>17. Vốn chủ sở hữu:</t>
  </si>
  <si>
    <r>
      <t xml:space="preserve">   </t>
    </r>
    <r>
      <rPr>
        <b/>
        <sz val="11"/>
        <rFont val="Times New Roman"/>
        <family val="1"/>
      </rPr>
      <t>a/ Bảng đối chiếu biến động của vốn chủ sở hữu:</t>
    </r>
  </si>
  <si>
    <t>Vốn góp</t>
  </si>
  <si>
    <t>Thặng dư</t>
  </si>
  <si>
    <t>Cổ phiếu quỹ</t>
  </si>
  <si>
    <t>Quỹ đầu tư</t>
  </si>
  <si>
    <t>Quỹ dự phòng</t>
  </si>
  <si>
    <t>Lợi nhuận</t>
  </si>
  <si>
    <t>vốn cổ phần</t>
  </si>
  <si>
    <t>phát triển</t>
  </si>
  <si>
    <t>tài chính</t>
  </si>
  <si>
    <t>chưa phân phối</t>
  </si>
  <si>
    <t>Số dư đầu năm trước</t>
  </si>
  <si>
    <t>Tăng trong năm trước</t>
  </si>
  <si>
    <t xml:space="preserve"> - Tăng do phát hành thêm cổ phiếu</t>
  </si>
  <si>
    <t xml:space="preserve">   + Bổ sung VLĐ từ thặng dư vốn CP</t>
  </si>
  <si>
    <t xml:space="preserve">   + Bổ sung VLĐ từ LN năm trước</t>
  </si>
  <si>
    <t xml:space="preserve"> - Lợi nhuận tăng trong năm</t>
  </si>
  <si>
    <t xml:space="preserve"> - Trích từ lợi nhuận năm trước</t>
  </si>
  <si>
    <t xml:space="preserve"> - Mua lại cổ phiếu làm cổ phiếu quỹ</t>
  </si>
  <si>
    <t>Giảm trong năm trước</t>
  </si>
  <si>
    <t xml:space="preserve"> - Trích lập Quỹ Đầu tư phát triển</t>
  </si>
  <si>
    <t xml:space="preserve"> - Trích lập Quỹ Dự phòng tài chính</t>
  </si>
  <si>
    <t xml:space="preserve"> - Trích lập Quỹ KT &amp; phúc lợi</t>
  </si>
  <si>
    <t xml:space="preserve"> - Bổ sung Vốn điều lệ</t>
  </si>
  <si>
    <t xml:space="preserve"> - Chia cổ tức </t>
  </si>
  <si>
    <t>Số dư cuối năm trước</t>
  </si>
  <si>
    <t>Số dư đầu năm nay</t>
  </si>
  <si>
    <t>Tăng trong năm nay</t>
  </si>
  <si>
    <t>Lãi trong kỳ này</t>
  </si>
  <si>
    <t>Mua lại cổ phiếu làm cổ phiếu quỹ</t>
  </si>
  <si>
    <t>Giảm trong năm nay</t>
  </si>
  <si>
    <t xml:space="preserve">Chia cổ tức </t>
  </si>
  <si>
    <t xml:space="preserve">   b/ Chi tiết vốn đầu tư của chủ sở hữu</t>
  </si>
  <si>
    <t>%</t>
  </si>
  <si>
    <t>Vốn góp của Nhà nước</t>
  </si>
  <si>
    <t>Vốn góp của đối tượng khác</t>
  </si>
  <si>
    <t>Thặng dư vốn cổ phần</t>
  </si>
  <si>
    <t>Cổ phiếu ngân quỹ</t>
  </si>
  <si>
    <t xml:space="preserve"> - Giá trị trái phiếu đã chuyển thành cổ phiếu trong kỳ: không</t>
  </si>
  <si>
    <t xml:space="preserve"> - Số lượng cổ phiếu quỹ: </t>
  </si>
  <si>
    <t>cp</t>
  </si>
  <si>
    <t xml:space="preserve">   c/ Các giao dịch về vốn với các chủ sở hữu và phân phối cổ tức, chia lợi nhuận.</t>
  </si>
  <si>
    <t>Vốn đầu tư của chủ sở hữu</t>
  </si>
  <si>
    <t xml:space="preserve"> + Vốn góp đầu năm</t>
  </si>
  <si>
    <t xml:space="preserve"> + Vốn góp tăng trong năm</t>
  </si>
  <si>
    <t xml:space="preserve"> + Vốn góp giảm trong năm</t>
  </si>
  <si>
    <t xml:space="preserve"> + Vốn góp cuối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</si>
  <si>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</si>
  <si>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</si>
  <si>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</si>
  <si>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</si>
  <si>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</si>
  <si>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 xml:space="preserve"> - Cổ phiếu ưu đãi</t>
  </si>
  <si>
    <t>Số lượng cổ phiếu được mua lại</t>
  </si>
  <si>
    <t>Số lượng cổ phiếu đang lưu hành</t>
  </si>
  <si>
    <t>Mệnh giá cổ phiếu đang lưu hành: 10.000 VNĐ / cổ phiếu</t>
  </si>
  <si>
    <t>18. Tình hình doanh thu và kết quả kinh doanh bộ phận theo lĩnh vực kinh doanh:</t>
  </si>
  <si>
    <t>Tổng doanh thu bán hàng và cung cấp dịch vụ</t>
  </si>
  <si>
    <t>Doanh thu bán hàng</t>
  </si>
  <si>
    <t>Doanh thu cung cấp dịch vụ</t>
  </si>
  <si>
    <t>Doanh thu thuần sản phẩm hàng hóa</t>
  </si>
  <si>
    <t>Doanh thu thuần dịch vụ</t>
  </si>
  <si>
    <t>Giá vốn hàng bán</t>
  </si>
  <si>
    <t>Giá vốn của hàng hóa đã bán</t>
  </si>
  <si>
    <t>Doanh thu hoạt động tài chính</t>
  </si>
  <si>
    <t>Lãi tiền gửi, tiền cho vay</t>
  </si>
  <si>
    <t>Lãi kinh doanh chứng khoán</t>
  </si>
  <si>
    <t>Lãi bán hàng trả chậm</t>
  </si>
  <si>
    <t>Chi phí tài chính</t>
  </si>
  <si>
    <t>Chi phí lãi vay</t>
  </si>
  <si>
    <t>Hoàn nhập dự phòng giảm giá chứng khoán</t>
  </si>
  <si>
    <t>Lỗ kinh doanh chứng khoán</t>
  </si>
  <si>
    <t>Dự phòng giảm giá chứng khoán</t>
  </si>
  <si>
    <t>Phí lưu ký chứng khoán</t>
  </si>
  <si>
    <t>Thu nhập khác</t>
  </si>
  <si>
    <t>Thu từ bán phế liệu và thu khác</t>
  </si>
  <si>
    <t>Tiền nhượng bán TSCĐ</t>
  </si>
  <si>
    <t>Chi phí khác</t>
  </si>
  <si>
    <t>Giá trị còn lại của TSCĐ thanh lý</t>
  </si>
  <si>
    <t>Chi phí cho việc bồi thường</t>
  </si>
  <si>
    <t>Giá trị vật tư thanh lý</t>
  </si>
  <si>
    <t>Các khoản chi phí khác</t>
  </si>
  <si>
    <t>Lãi cơ bản trên cổ phiếu</t>
  </si>
  <si>
    <t>Lợi nhuận kế toán sau thuế thu nhập doanh nghiệp</t>
  </si>
  <si>
    <t>Lợi nhuận phân bổ cho cổ đông sở hữu CP phổ thông</t>
  </si>
  <si>
    <t>Cổ phiếu phổ thông đang lưu hành trong kỳ</t>
  </si>
  <si>
    <t>Người lập biểu</t>
  </si>
  <si>
    <t>Kế toán trưởng</t>
  </si>
  <si>
    <t xml:space="preserve">      + Chi phí thuộc dự án kho Huyện Đội</t>
  </si>
  <si>
    <t xml:space="preserve">      + Chi phí thuộc dự án ở Đà Lạt</t>
  </si>
  <si>
    <t xml:space="preserve">         - Công ty TNHH SX Bando</t>
  </si>
  <si>
    <t>Trích Quỹ ĐTPT từ LN 2013</t>
  </si>
  <si>
    <t>Trích Quỹ DP tài chính từ LN 2013</t>
  </si>
  <si>
    <t>Trích quỹ KT phúc lợi từ LN 2013</t>
  </si>
  <si>
    <t xml:space="preserve">          * Công ty Cổ phần Đầu tư XD Phát triển Đông Đô - BQP</t>
  </si>
  <si>
    <t xml:space="preserve">          * Công ty Luật TNHH Sài Gòn Luật</t>
  </si>
  <si>
    <t xml:space="preserve">          * Công ty CP Công nghệ Đại Nam</t>
  </si>
  <si>
    <t xml:space="preserve">      7. DỰ PHÒNG PHẢI THU NGẮN HẠN KHÓ ĐÒI</t>
  </si>
  <si>
    <t xml:space="preserve">     Báo cáo tài chính 6 tháng đầu năm 2014 và báo cáo tài chính năm 2013 của Công ty về cơ bản là cùng áp dụng các chính sách kế toán như nhau. </t>
  </si>
  <si>
    <t>Cổ tức,lợi nhuận được chia</t>
  </si>
  <si>
    <t>Chi phí thuế TNDN tính trên thu nhập chịu thuế năm hiện hành</t>
  </si>
  <si>
    <t>Thuế TNDN được xác định như sau :</t>
  </si>
  <si>
    <t xml:space="preserve">  - Tổng LN trước thuế</t>
  </si>
  <si>
    <t xml:space="preserve">  - Các khoản điều chỉnh tăng hoặc giảm </t>
  </si>
  <si>
    <t xml:space="preserve">     * Điều chỉnh tăng :</t>
  </si>
  <si>
    <t xml:space="preserve">          - Cổ tức nhận được trong năm</t>
  </si>
  <si>
    <t xml:space="preserve">          - CLTG do đánh giá lại tiền có gốc ngoại tệ</t>
  </si>
  <si>
    <t xml:space="preserve">     * Điều chỉnh giảm :</t>
  </si>
  <si>
    <t xml:space="preserve">          - Thù lao HĐQT</t>
  </si>
  <si>
    <t xml:space="preserve"> - Tổng thu nhập chịu thuế </t>
  </si>
  <si>
    <t xml:space="preserve"> - Thuế suất thuế TNDN</t>
  </si>
  <si>
    <t xml:space="preserve"> - Chi phí thuế TNDN hoãn lại </t>
  </si>
  <si>
    <t xml:space="preserve"> - Lợi nhuận sau thuế TNDN</t>
  </si>
  <si>
    <t>Chi phí SXKD theo yếu tố</t>
  </si>
  <si>
    <t xml:space="preserve"> - Chi phí nguyên liệu,vật liệu</t>
  </si>
  <si>
    <t xml:space="preserve"> - Chi phí nhân công</t>
  </si>
  <si>
    <t xml:space="preserve"> - Chi phí khấu hao TSCĐ</t>
  </si>
  <si>
    <t xml:space="preserve"> - Chi phí dịch vụ mua ngoài</t>
  </si>
  <si>
    <t xml:space="preserve"> - Chi phí khác bằng tiền</t>
  </si>
  <si>
    <t xml:space="preserve">         * CB-CNV (A.Đặng Vĩnh Hùng)</t>
  </si>
  <si>
    <t xml:space="preserve">    2. CÁC KHOẢN ĐẦU TƯ TÀI CHÍNH NGẮN HẠN</t>
  </si>
  <si>
    <t xml:space="preserve">         * CTy TNHH SX TM Lâm Phương</t>
  </si>
  <si>
    <t xml:space="preserve">         * CTy CP Thực phẩm Việt Nam</t>
  </si>
  <si>
    <t xml:space="preserve">         * CTy Liên Doanh Bông Sen</t>
  </si>
  <si>
    <t xml:space="preserve">         * CTy TNHH Đồ Hộp Việt Cường</t>
  </si>
  <si>
    <t xml:space="preserve">         * Chi Cục Lâm Nghiệp Tỉnh Lâm Đồng</t>
  </si>
  <si>
    <t xml:space="preserve">         * CTy CP ĐT &amp; TM DIC</t>
  </si>
  <si>
    <t xml:space="preserve">         * CTy CP Biển Nam Á</t>
  </si>
  <si>
    <t xml:space="preserve">         * CTy TNHH TM Vạn Phúc</t>
  </si>
  <si>
    <t xml:space="preserve">         * CTy TNHH TM DV LS VT Minh Tuấn Cường</t>
  </si>
  <si>
    <t xml:space="preserve">         * CTy TNHH TM DV Thái Thịnh</t>
  </si>
  <si>
    <t xml:space="preserve">         * CTy TNHH Gạch men Hoàng Gia</t>
  </si>
  <si>
    <t xml:space="preserve">         * CTy TNHH An Hạ Long An</t>
  </si>
  <si>
    <t xml:space="preserve">      - CTy CP Vận tải Biển Anh Tuấn</t>
  </si>
  <si>
    <t xml:space="preserve">        - CTy TNHH MTV Chăn nuôi và Chế biến TP Bến Nghé</t>
  </si>
  <si>
    <t xml:space="preserve">      - CTy Thực phẩm Việt Nam Vinafood</t>
  </si>
  <si>
    <t xml:space="preserve">         Cổ phiếu Ng.hàng Sài gòn Thương tín</t>
  </si>
  <si>
    <t>LN của phần ch/lệch tỉ giá chưa TH</t>
  </si>
  <si>
    <t>Mẫu CBTT-03</t>
  </si>
  <si>
    <t>(Ban hành kèm theo Thông tư số 38/2007/TT-BTC ngày 18/4/2007 của Bộ trưởng Bộ Tài chính</t>
  </si>
  <si>
    <t>hướng dẫn về việc Công bố thông tin trên thị trường chứng khoán và công văn số 352/UBCK-PTTT</t>
  </si>
  <si>
    <t>ngày 14/07/2006 của UB Chứng khoán Nhà nước)</t>
  </si>
  <si>
    <t>CÔNG TY CỔ PHẦN CẢNG RAU QUẢ</t>
  </si>
  <si>
    <t>Số 1 Nguyễn văn Quỳ, P. Phú Thuận, Q.7, Tp.HCM</t>
  </si>
  <si>
    <t>BÁC CÁO TÀI CHÍNH TÓM TẮT</t>
  </si>
  <si>
    <t>I. BẢNG CÂN ĐỐI KẾ TOÁN</t>
  </si>
  <si>
    <t>STT</t>
  </si>
  <si>
    <t>Nội dung</t>
  </si>
  <si>
    <t>I</t>
  </si>
  <si>
    <t>Tài sản ngắn hạn</t>
  </si>
  <si>
    <t>Tiền và các khoản tương đương tiền</t>
  </si>
  <si>
    <t>Các khoản đầu tư tài chính ngắn hạn</t>
  </si>
  <si>
    <t>Các khoản phải thu ngắn hạn</t>
  </si>
  <si>
    <t>Hàng tồn kho</t>
  </si>
  <si>
    <t>Tài sản ngắn hạn khác</t>
  </si>
  <si>
    <t>II</t>
  </si>
  <si>
    <t>Tài sản dài hạn</t>
  </si>
  <si>
    <t>Các khoản phải thu dài hạn</t>
  </si>
  <si>
    <t>Tài sản cố định</t>
  </si>
  <si>
    <t xml:space="preserve"> - TSCĐ hữu hình</t>
  </si>
  <si>
    <t xml:space="preserve"> - TSCĐ vô hình</t>
  </si>
  <si>
    <t xml:space="preserve"> - TSCĐ thuê tài chính</t>
  </si>
  <si>
    <t xml:space="preserve"> - Chi phí XDCB dở dang</t>
  </si>
  <si>
    <t>Bất động sản đầu tư</t>
  </si>
  <si>
    <t>Các khoản đầu tư tài chính dài hạn</t>
  </si>
  <si>
    <t>Tài sản dài hạn khác</t>
  </si>
  <si>
    <t>A</t>
  </si>
  <si>
    <t>Tổng cộng tài sản</t>
  </si>
  <si>
    <t>III</t>
  </si>
  <si>
    <t>Nợ phải trả</t>
  </si>
  <si>
    <t>Nợ ngắn hạn</t>
  </si>
  <si>
    <t>Nợ dài hạn</t>
  </si>
  <si>
    <t>IV</t>
  </si>
  <si>
    <t>Vốn chủ sở hữu</t>
  </si>
  <si>
    <t xml:space="preserve"> - Vốn đầu tư của chủ sở hữu</t>
  </si>
  <si>
    <t xml:space="preserve"> - Thặng dư vốn cổ phần</t>
  </si>
  <si>
    <t xml:space="preserve"> - Vốn khác của chủ sở hữu</t>
  </si>
  <si>
    <t xml:space="preserve"> - Cổ phiếu quỹ</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</si>
  <si>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</si>
  <si>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</si>
  <si>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</si>
  <si>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</si>
  <si>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XDCB</t>
  </si>
  <si>
    <t>Nguồn kinh phí và quỹ khác</t>
  </si>
  <si>
    <t xml:space="preserve"> - Nguồn kinh phí</t>
  </si>
  <si>
    <t xml:space="preserve"> - Nguồn kinh phí đã hình thành TSCĐ</t>
  </si>
  <si>
    <t>B</t>
  </si>
  <si>
    <t>Tổng cộng nguồn vốn</t>
  </si>
  <si>
    <t>II. KẾT QUẢ HOẠT ĐỘNG SẢN XUẤT KINH DOANH</t>
  </si>
  <si>
    <t>(áp dụng đối với các doanh nghiệp sản xuất, chế biến, dịch vụ…)</t>
  </si>
  <si>
    <t>Kỳ báo cáo</t>
  </si>
  <si>
    <t>Lũy kế</t>
  </si>
  <si>
    <t>Doanh thu bán hàng và cung cấp dịch vụ</t>
  </si>
  <si>
    <t>Các khoản giảm trừ doanh thu</t>
  </si>
  <si>
    <t>Doanh thu thuần về bán hàng và c/c dịch vụ</t>
  </si>
  <si>
    <t>Lợi nhuận gộp về bán hàng và c/c dịch vụ</t>
  </si>
  <si>
    <t>Chi phí bán hàng</t>
  </si>
  <si>
    <t>Chi phí quản lý doanh nghiệp</t>
  </si>
  <si>
    <t>Lợi nhuận thuần từ hoạt động kinh doanh</t>
  </si>
  <si>
    <t>Lợi nhuận khác</t>
  </si>
  <si>
    <t>Tổng lợi nhuận kế toán trước thuế</t>
  </si>
  <si>
    <t>Thuế thu nhập doanh nghiệp</t>
  </si>
  <si>
    <t>Thuế TNDN hoãn lại phải nộp</t>
  </si>
  <si>
    <t>Lợi nhuận sau thuế thu nhập doanh nghiệp</t>
  </si>
  <si>
    <t>Cổ tức trên mỗi cổ phiếu</t>
  </si>
  <si>
    <t>Giám đốc Công ty</t>
  </si>
  <si>
    <t xml:space="preserve">Thu từ cho thuê khoán mặt bằng </t>
  </si>
  <si>
    <t xml:space="preserve"> - Điều chỉnh CP thuế TNDN năm trước vào CP thuế TNDN hiện hành năm nay</t>
  </si>
  <si>
    <t xml:space="preserve"> - Thuế TNDN phải nộp 06 tháng đầu năm 2014</t>
  </si>
  <si>
    <t>VI.18</t>
  </si>
  <si>
    <t>a. Doanh thu thuần về bán hàng và cung cấp dịch vụ</t>
  </si>
  <si>
    <t>b. Giá vốn hàng bán</t>
  </si>
  <si>
    <t>c. Doanh thu hoạt động tài chính</t>
  </si>
  <si>
    <t>d.dự phòng giảm giá chứng khoán</t>
  </si>
  <si>
    <t>e. Thu nhập khác</t>
  </si>
  <si>
    <t>f. Chi phí khác</t>
  </si>
  <si>
    <t>g. Chi phí thuế thu nhập doanh nghiệp hiện hành</t>
  </si>
  <si>
    <t xml:space="preserve"> - Chi phí thuế TNDN hoãn lại phát sinh từ việc hoàn nhập tài sản thuế thu nhập hoãn lại năm trước</t>
  </si>
  <si>
    <t>Tại ngày  30  tháng  09 năm  2014</t>
  </si>
  <si>
    <t>Tháng 09 năm 2014</t>
  </si>
  <si>
    <t>Quý III năm 2014</t>
  </si>
  <si>
    <t xml:space="preserve">       Lập ngày 14 tháng 10 năm 2014</t>
  </si>
  <si>
    <t xml:space="preserve">            Lập ngày 14  tháng  10  năm  2014</t>
  </si>
  <si>
    <t>Quý III/2014</t>
  </si>
  <si>
    <t>Lập ngày 14 tháng 10 năm  2014</t>
  </si>
  <si>
    <t>Ngày 14  tháng  10  năm  2014</t>
  </si>
  <si>
    <t>Lập  ngày 14 tháng 10 năm 2014</t>
  </si>
  <si>
    <t>9 tháng đầu 2014</t>
  </si>
  <si>
    <t>9 tháng đầu 2013</t>
  </si>
  <si>
    <t>9 tháng đầu năm 2014</t>
  </si>
  <si>
    <t>30/09/2014</t>
  </si>
  <si>
    <r>
      <t xml:space="preserve">       Vốn điều lệ của Công ty tại ngày 30/09/2014 là : </t>
    </r>
    <r>
      <rPr>
        <b/>
        <sz val="11"/>
        <rFont val="Times New Roman"/>
        <family val="1"/>
      </rPr>
      <t>82.146.920.000 đồng.</t>
    </r>
  </si>
  <si>
    <r>
      <t xml:space="preserve">       Vốn kinh doanh của Công ty tại ngày 30/09/2014 là : </t>
    </r>
    <r>
      <rPr>
        <b/>
        <sz val="11"/>
        <rFont val="Times New Roman"/>
        <family val="1"/>
      </rPr>
      <t>108.071.995.316 đồng.</t>
    </r>
  </si>
  <si>
    <t xml:space="preserve"> - Thuế TNDN còn phải nộp của 09 tháng đầu năm 2014</t>
  </si>
  <si>
    <t>Lãi chênh lệch tỷ giá đã thực hiện</t>
  </si>
  <si>
    <t>Lãi chênh lệch tỷ giá chưa thực hiện</t>
  </si>
  <si>
    <t>Lỗ chênh lệch tỷ giá đã thực hiện</t>
  </si>
  <si>
    <t>Lỗ chênh lệch tỷ giá chưa thực hiện</t>
  </si>
  <si>
    <t xml:space="preserve">        - Chi phí trả trước ngắn hạn</t>
  </si>
  <si>
    <t xml:space="preserve">      + Máy biến thế 3 pha 320kva</t>
  </si>
  <si>
    <t xml:space="preserve">                        Đơn vị báo cáo: CÔNG TY CỔ PHẦN CẢNG RAU QuẢ</t>
  </si>
  <si>
    <t xml:space="preserve">         Địa chỉ: Số 1 Nguyễn văn Quỳ, P. Phú Thuận, </t>
  </si>
  <si>
    <t>Quý III/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</si>
</sst>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s>
  <fonts count="59">
    <font>
      <sz val="10"/>
      <name val="Arial"/>
      <family val="0"/>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b/>
      <i/>
      <sz val="12"/>
      <name val="Times New Roman"/>
      <family val="1"/>
    </font>
    <font>
      <i/>
      <sz val="11"/>
      <name val="Times New Roman"/>
      <family val="1"/>
    </font>
    <font>
      <b/>
      <i/>
      <sz val="14"/>
      <name val="Times New Roman"/>
      <family val="1"/>
    </font>
    <font>
      <sz val="11"/>
      <color indexed="12"/>
      <name val="Times New Roman"/>
      <family val="1"/>
    </font>
    <font>
      <b/>
      <i/>
      <sz val="11"/>
      <color indexed="12"/>
      <name val="Times New Roman"/>
      <family val="1"/>
    </font>
    <font>
      <b/>
      <sz val="11"/>
      <color indexed="12"/>
      <name val="Times New Roman"/>
      <family val="1"/>
    </font>
    <font>
      <sz val="11"/>
      <color indexed="56"/>
      <name val="Times New Roman"/>
      <family val="1"/>
    </font>
    <font>
      <sz val="12"/>
      <color indexed="56"/>
      <name val="Times New Roman"/>
      <family val="1"/>
    </font>
    <font>
      <sz val="11"/>
      <color indexed="17"/>
      <name val="Times New Roman"/>
      <family val="1"/>
    </font>
    <font>
      <sz val="11"/>
      <color indexed="16"/>
      <name val="Times New Roman"/>
      <family val="1"/>
    </font>
    <font>
      <sz val="11"/>
      <color indexed="18"/>
      <name val="Times New Roman"/>
      <family val="1"/>
    </font>
    <font>
      <b/>
      <sz val="11"/>
      <color indexed="18"/>
      <name val="Times New Roman"/>
      <family val="1"/>
    </font>
    <font>
      <i/>
      <sz val="9"/>
      <color indexed="56"/>
      <name val="Times New Roman"/>
      <family val="1"/>
    </font>
    <font>
      <i/>
      <sz val="9"/>
      <color indexed="1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5" fillId="0" borderId="0" xfId="0" applyFont="1" applyAlignment="1">
      <alignment/>
    </xf>
    <xf numFmtId="0" fontId="2" fillId="0" borderId="10" xfId="0" applyFont="1" applyBorder="1" applyAlignment="1">
      <alignment/>
    </xf>
    <xf numFmtId="0" fontId="6" fillId="0" borderId="10" xfId="0" applyFont="1" applyBorder="1" applyAlignment="1">
      <alignment horizontal="center"/>
    </xf>
    <xf numFmtId="0" fontId="7" fillId="0" borderId="11" xfId="0" applyFont="1" applyBorder="1" applyAlignment="1">
      <alignment horizontal="center"/>
    </xf>
    <xf numFmtId="0" fontId="6"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xf>
    <xf numFmtId="0" fontId="8" fillId="0" borderId="14" xfId="0" applyFont="1" applyBorder="1" applyAlignment="1">
      <alignment/>
    </xf>
    <xf numFmtId="0" fontId="9" fillId="0" borderId="14" xfId="0" applyFont="1" applyBorder="1" applyAlignment="1">
      <alignment horizontal="center"/>
    </xf>
    <xf numFmtId="172" fontId="8" fillId="0" borderId="14" xfId="42" applyNumberFormat="1" applyFont="1" applyBorder="1" applyAlignment="1">
      <alignment/>
    </xf>
    <xf numFmtId="172" fontId="10" fillId="0" borderId="14" xfId="42" applyNumberFormat="1" applyFont="1" applyBorder="1" applyAlignment="1">
      <alignment/>
    </xf>
    <xf numFmtId="172" fontId="9" fillId="0" borderId="14" xfId="42" applyNumberFormat="1" applyFont="1" applyBorder="1" applyAlignment="1">
      <alignment/>
    </xf>
    <xf numFmtId="0" fontId="9" fillId="0" borderId="15" xfId="0" applyFont="1" applyBorder="1" applyAlignment="1">
      <alignment/>
    </xf>
    <xf numFmtId="0" fontId="9" fillId="0" borderId="15" xfId="0" applyFont="1" applyBorder="1" applyAlignment="1">
      <alignment horizontal="center"/>
    </xf>
    <xf numFmtId="172" fontId="9" fillId="0" borderId="15" xfId="42" applyNumberFormat="1" applyFont="1" applyBorder="1" applyAlignment="1">
      <alignment/>
    </xf>
    <xf numFmtId="0" fontId="8" fillId="0" borderId="16" xfId="0" applyFont="1" applyBorder="1" applyAlignment="1">
      <alignment horizontal="center"/>
    </xf>
    <xf numFmtId="0" fontId="9" fillId="0" borderId="16" xfId="0" applyFont="1" applyBorder="1" applyAlignment="1">
      <alignment horizontal="center"/>
    </xf>
    <xf numFmtId="172" fontId="8" fillId="0" borderId="16" xfId="42" applyNumberFormat="1" applyFont="1" applyBorder="1" applyAlignment="1">
      <alignment/>
    </xf>
    <xf numFmtId="0" fontId="9" fillId="0" borderId="0" xfId="0" applyFont="1" applyAlignment="1">
      <alignment/>
    </xf>
    <xf numFmtId="172" fontId="2" fillId="0" borderId="0" xfId="0" applyNumberFormat="1" applyFont="1" applyAlignment="1">
      <alignment/>
    </xf>
    <xf numFmtId="0" fontId="8" fillId="0" borderId="12" xfId="0" applyFont="1" applyBorder="1" applyAlignment="1">
      <alignment horizontal="center"/>
    </xf>
    <xf numFmtId="0" fontId="9" fillId="0" borderId="13" xfId="0" applyFont="1" applyBorder="1" applyAlignment="1">
      <alignment/>
    </xf>
    <xf numFmtId="0" fontId="2" fillId="0" borderId="17" xfId="0" applyFont="1" applyBorder="1" applyAlignment="1">
      <alignment horizontal="right"/>
    </xf>
    <xf numFmtId="0" fontId="2" fillId="0" borderId="18" xfId="0" applyFont="1" applyBorder="1" applyAlignment="1">
      <alignment horizontal="left"/>
    </xf>
    <xf numFmtId="0" fontId="2" fillId="0" borderId="13"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4" xfId="0" applyFont="1" applyBorder="1" applyAlignment="1">
      <alignment/>
    </xf>
    <xf numFmtId="43" fontId="9" fillId="0" borderId="14" xfId="42" applyFont="1" applyBorder="1" applyAlignment="1">
      <alignment/>
    </xf>
    <xf numFmtId="0" fontId="9" fillId="0" borderId="16"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16" xfId="0" applyFont="1" applyBorder="1" applyAlignment="1">
      <alignment/>
    </xf>
    <xf numFmtId="0" fontId="8" fillId="0" borderId="0" xfId="0" applyFont="1" applyAlignment="1">
      <alignment/>
    </xf>
    <xf numFmtId="0" fontId="8" fillId="0" borderId="0" xfId="0" applyFont="1" applyAlignment="1">
      <alignment horizontal="right"/>
    </xf>
    <xf numFmtId="0" fontId="9" fillId="0" borderId="10" xfId="0" applyFont="1" applyBorder="1" applyAlignment="1">
      <alignment/>
    </xf>
    <xf numFmtId="0" fontId="9" fillId="0" borderId="1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xf>
    <xf numFmtId="0" fontId="9" fillId="0" borderId="26" xfId="0" applyFont="1" applyBorder="1" applyAlignment="1">
      <alignment/>
    </xf>
    <xf numFmtId="0" fontId="8" fillId="0" borderId="26" xfId="0" applyFont="1" applyBorder="1" applyAlignment="1">
      <alignment horizontal="center"/>
    </xf>
    <xf numFmtId="0" fontId="9" fillId="0" borderId="11"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172" fontId="9" fillId="0" borderId="13" xfId="42" applyNumberFormat="1" applyFont="1" applyBorder="1" applyAlignment="1">
      <alignment/>
    </xf>
    <xf numFmtId="172" fontId="9" fillId="0" borderId="16" xfId="42" applyNumberFormat="1" applyFont="1" applyBorder="1" applyAlignment="1">
      <alignment/>
    </xf>
    <xf numFmtId="0" fontId="12" fillId="0" borderId="0" xfId="0" applyFont="1" applyAlignment="1">
      <alignment/>
    </xf>
    <xf numFmtId="0" fontId="8"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172" fontId="2" fillId="0" borderId="14" xfId="42" applyNumberFormat="1" applyFont="1" applyBorder="1" applyAlignment="1">
      <alignment/>
    </xf>
    <xf numFmtId="0" fontId="12" fillId="0" borderId="14" xfId="0" applyFont="1" applyBorder="1" applyAlignment="1">
      <alignment/>
    </xf>
    <xf numFmtId="0" fontId="9" fillId="0" borderId="14" xfId="0" applyFont="1" applyBorder="1" applyAlignment="1" quotePrefix="1">
      <alignment horizontal="center"/>
    </xf>
    <xf numFmtId="172" fontId="12" fillId="0" borderId="14" xfId="42" applyNumberFormat="1" applyFont="1" applyBorder="1" applyAlignment="1">
      <alignment/>
    </xf>
    <xf numFmtId="0" fontId="10" fillId="0" borderId="14" xfId="0" applyFont="1" applyBorder="1" applyAlignment="1">
      <alignment/>
    </xf>
    <xf numFmtId="0" fontId="8" fillId="0" borderId="0" xfId="0" applyFont="1" applyAlignment="1">
      <alignment/>
    </xf>
    <xf numFmtId="0" fontId="10" fillId="0" borderId="0" xfId="0" applyFont="1" applyAlignment="1">
      <alignment/>
    </xf>
    <xf numFmtId="43" fontId="9" fillId="0" borderId="0" xfId="42" applyFont="1" applyAlignment="1">
      <alignment/>
    </xf>
    <xf numFmtId="0" fontId="10" fillId="0" borderId="0" xfId="0" applyFont="1" applyAlignment="1">
      <alignment/>
    </xf>
    <xf numFmtId="0" fontId="8" fillId="0" borderId="27" xfId="0" applyFont="1" applyBorder="1" applyAlignment="1">
      <alignment/>
    </xf>
    <xf numFmtId="0" fontId="8" fillId="0" borderId="28" xfId="0" applyFont="1" applyBorder="1" applyAlignment="1">
      <alignment/>
    </xf>
    <xf numFmtId="14" fontId="8" fillId="0" borderId="28" xfId="0" applyNumberFormat="1" applyFont="1" applyBorder="1" applyAlignment="1" quotePrefix="1">
      <alignment horizontal="center"/>
    </xf>
    <xf numFmtId="14" fontId="8" fillId="0" borderId="27" xfId="0" applyNumberFormat="1" applyFont="1" applyBorder="1" applyAlignment="1" quotePrefix="1">
      <alignment horizontal="center"/>
    </xf>
    <xf numFmtId="14" fontId="8" fillId="0" borderId="29" xfId="0" applyNumberFormat="1" applyFont="1" applyBorder="1" applyAlignment="1" quotePrefix="1">
      <alignment horizontal="center"/>
    </xf>
    <xf numFmtId="0" fontId="9" fillId="0" borderId="17" xfId="0" applyFont="1" applyBorder="1" applyAlignment="1">
      <alignment/>
    </xf>
    <xf numFmtId="0" fontId="9" fillId="0" borderId="30" xfId="0" applyFont="1" applyBorder="1" applyAlignment="1">
      <alignment/>
    </xf>
    <xf numFmtId="172" fontId="10" fillId="0" borderId="18" xfId="42" applyNumberFormat="1" applyFont="1" applyBorder="1" applyAlignment="1">
      <alignment/>
    </xf>
    <xf numFmtId="172" fontId="9" fillId="0" borderId="30" xfId="42" applyNumberFormat="1" applyFont="1" applyBorder="1" applyAlignment="1">
      <alignment/>
    </xf>
    <xf numFmtId="0" fontId="9" fillId="0" borderId="19" xfId="0" applyFont="1" applyBorder="1" applyAlignment="1">
      <alignment/>
    </xf>
    <xf numFmtId="0" fontId="9" fillId="0" borderId="31" xfId="0" applyFont="1" applyBorder="1" applyAlignment="1">
      <alignment/>
    </xf>
    <xf numFmtId="172" fontId="10" fillId="0" borderId="20" xfId="42" applyNumberFormat="1" applyFont="1" applyBorder="1" applyAlignment="1">
      <alignment/>
    </xf>
    <xf numFmtId="172" fontId="9" fillId="0" borderId="31" xfId="42" applyNumberFormat="1" applyFont="1" applyBorder="1" applyAlignment="1">
      <alignment/>
    </xf>
    <xf numFmtId="172" fontId="9" fillId="0" borderId="20" xfId="42" applyNumberFormat="1" applyFont="1" applyBorder="1" applyAlignment="1">
      <alignment/>
    </xf>
    <xf numFmtId="0" fontId="12" fillId="0" borderId="19" xfId="0" applyFont="1" applyBorder="1" applyAlignment="1">
      <alignment/>
    </xf>
    <xf numFmtId="0" fontId="9" fillId="0" borderId="19" xfId="0" applyFont="1" applyBorder="1" applyAlignment="1">
      <alignment horizontal="left"/>
    </xf>
    <xf numFmtId="0" fontId="8" fillId="0" borderId="21" xfId="0" applyFont="1" applyBorder="1" applyAlignment="1">
      <alignment horizontal="center"/>
    </xf>
    <xf numFmtId="0" fontId="8" fillId="0" borderId="32" xfId="0" applyFont="1" applyBorder="1" applyAlignment="1">
      <alignment horizontal="center"/>
    </xf>
    <xf numFmtId="172" fontId="8" fillId="0" borderId="22" xfId="42" applyNumberFormat="1" applyFont="1" applyBorder="1" applyAlignment="1">
      <alignment/>
    </xf>
    <xf numFmtId="172" fontId="8" fillId="0" borderId="32" xfId="42" applyNumberFormat="1" applyFont="1" applyBorder="1" applyAlignment="1">
      <alignment/>
    </xf>
    <xf numFmtId="0" fontId="8" fillId="0" borderId="0" xfId="0" applyFont="1" applyBorder="1" applyAlignment="1">
      <alignment horizontal="center"/>
    </xf>
    <xf numFmtId="172" fontId="8" fillId="0" borderId="0" xfId="42" applyNumberFormat="1" applyFont="1" applyBorder="1" applyAlignment="1">
      <alignment/>
    </xf>
    <xf numFmtId="0" fontId="8" fillId="0" borderId="0" xfId="0" applyFont="1" applyAlignment="1">
      <alignment horizontal="left"/>
    </xf>
    <xf numFmtId="172" fontId="8" fillId="0" borderId="0" xfId="42" applyNumberFormat="1" applyFont="1" applyAlignment="1">
      <alignment/>
    </xf>
    <xf numFmtId="0" fontId="8" fillId="0" borderId="27" xfId="0" applyFont="1" applyBorder="1" applyAlignment="1">
      <alignment horizontal="left"/>
    </xf>
    <xf numFmtId="0" fontId="8" fillId="0" borderId="28" xfId="0" applyFont="1" applyBorder="1" applyAlignment="1">
      <alignment horizontal="left"/>
    </xf>
    <xf numFmtId="0" fontId="9" fillId="0" borderId="17" xfId="0" applyFont="1" applyBorder="1" applyAlignment="1">
      <alignment horizontal="left"/>
    </xf>
    <xf numFmtId="172" fontId="9" fillId="0" borderId="14" xfId="42" applyNumberFormat="1" applyFont="1" applyBorder="1" applyAlignment="1">
      <alignment horizontal="left"/>
    </xf>
    <xf numFmtId="0" fontId="9" fillId="0" borderId="14" xfId="0" applyFont="1" applyBorder="1" applyAlignment="1">
      <alignment horizontal="left"/>
    </xf>
    <xf numFmtId="0" fontId="8" fillId="0" borderId="30" xfId="0" applyFont="1" applyBorder="1" applyAlignment="1">
      <alignment horizontal="left"/>
    </xf>
    <xf numFmtId="14" fontId="8" fillId="0" borderId="30" xfId="0" applyNumberFormat="1" applyFont="1" applyBorder="1" applyAlignment="1" quotePrefix="1">
      <alignment horizontal="center"/>
    </xf>
    <xf numFmtId="172" fontId="9" fillId="0" borderId="18" xfId="42" applyNumberFormat="1" applyFont="1" applyBorder="1" applyAlignment="1" quotePrefix="1">
      <alignment horizontal="left"/>
    </xf>
    <xf numFmtId="14" fontId="8" fillId="0" borderId="31" xfId="0" applyNumberFormat="1" applyFont="1" applyBorder="1" applyAlignment="1" quotePrefix="1">
      <alignment horizontal="center"/>
    </xf>
    <xf numFmtId="0" fontId="9" fillId="0" borderId="31" xfId="0" applyFont="1" applyBorder="1" applyAlignment="1">
      <alignment horizontal="left"/>
    </xf>
    <xf numFmtId="0" fontId="8" fillId="0" borderId="19" xfId="0" applyFont="1" applyBorder="1" applyAlignment="1">
      <alignment horizontal="center"/>
    </xf>
    <xf numFmtId="0" fontId="8" fillId="0" borderId="31" xfId="0" applyFont="1" applyBorder="1" applyAlignment="1">
      <alignment horizontal="center"/>
    </xf>
    <xf numFmtId="172" fontId="8" fillId="0" borderId="20" xfId="42" applyNumberFormat="1" applyFont="1" applyBorder="1" applyAlignment="1">
      <alignment/>
    </xf>
    <xf numFmtId="172" fontId="8" fillId="0" borderId="31" xfId="42" applyNumberFormat="1" applyFont="1" applyBorder="1" applyAlignment="1">
      <alignment/>
    </xf>
    <xf numFmtId="0" fontId="8" fillId="0" borderId="33" xfId="0" applyFont="1" applyBorder="1" applyAlignment="1">
      <alignment horizontal="center"/>
    </xf>
    <xf numFmtId="172" fontId="8" fillId="0" borderId="33" xfId="42" applyNumberFormat="1" applyFont="1" applyBorder="1" applyAlignment="1">
      <alignment/>
    </xf>
    <xf numFmtId="0" fontId="8" fillId="0" borderId="34" xfId="0" applyFont="1" applyBorder="1" applyAlignment="1">
      <alignment horizontal="center"/>
    </xf>
    <xf numFmtId="172" fontId="8" fillId="0" borderId="34" xfId="42" applyNumberFormat="1" applyFont="1" applyBorder="1" applyAlignment="1">
      <alignment/>
    </xf>
    <xf numFmtId="0" fontId="8" fillId="0" borderId="28" xfId="0" applyFont="1" applyBorder="1" applyAlignment="1">
      <alignment horizontal="center"/>
    </xf>
    <xf numFmtId="0" fontId="9" fillId="0" borderId="30" xfId="0" applyFont="1" applyBorder="1" applyAlignment="1">
      <alignment horizontal="center"/>
    </xf>
    <xf numFmtId="172" fontId="9" fillId="0" borderId="17" xfId="42" applyNumberFormat="1" applyFont="1" applyBorder="1" applyAlignment="1">
      <alignment/>
    </xf>
    <xf numFmtId="172" fontId="9" fillId="0" borderId="18" xfId="42" applyNumberFormat="1" applyFont="1" applyBorder="1" applyAlignment="1">
      <alignment/>
    </xf>
    <xf numFmtId="0" fontId="9" fillId="0" borderId="31" xfId="0" applyFont="1" applyBorder="1" applyAlignment="1">
      <alignment horizontal="center"/>
    </xf>
    <xf numFmtId="172" fontId="9" fillId="0" borderId="19" xfId="42" applyNumberFormat="1" applyFont="1" applyBorder="1" applyAlignment="1">
      <alignment/>
    </xf>
    <xf numFmtId="0" fontId="9" fillId="0" borderId="32" xfId="0" applyFont="1" applyBorder="1" applyAlignment="1">
      <alignment horizontal="center"/>
    </xf>
    <xf numFmtId="172" fontId="9" fillId="0" borderId="21" xfId="42" applyNumberFormat="1" applyFont="1" applyBorder="1" applyAlignment="1">
      <alignment/>
    </xf>
    <xf numFmtId="0" fontId="9" fillId="0" borderId="0" xfId="0" applyFont="1" applyBorder="1" applyAlignment="1">
      <alignment horizontal="center"/>
    </xf>
    <xf numFmtId="172" fontId="9" fillId="0" borderId="0" xfId="42" applyNumberFormat="1" applyFont="1" applyBorder="1" applyAlignment="1">
      <alignment/>
    </xf>
    <xf numFmtId="0" fontId="9" fillId="0" borderId="0" xfId="0" applyFont="1" applyAlignment="1">
      <alignment horizontal="left"/>
    </xf>
    <xf numFmtId="0" fontId="9" fillId="0" borderId="0" xfId="0" applyFont="1" applyAlignment="1">
      <alignment horizontal="center"/>
    </xf>
    <xf numFmtId="172" fontId="9" fillId="0" borderId="0" xfId="42" applyNumberFormat="1" applyFont="1" applyAlignment="1">
      <alignment/>
    </xf>
    <xf numFmtId="0" fontId="8" fillId="0" borderId="17" xfId="0" applyFont="1" applyBorder="1" applyAlignment="1">
      <alignment horizontal="left"/>
    </xf>
    <xf numFmtId="14" fontId="8" fillId="0" borderId="18" xfId="0" applyNumberFormat="1" applyFont="1" applyBorder="1" applyAlignment="1" quotePrefix="1">
      <alignment horizontal="center"/>
    </xf>
    <xf numFmtId="172" fontId="9" fillId="0" borderId="32" xfId="42" applyNumberFormat="1" applyFont="1" applyBorder="1" applyAlignment="1">
      <alignment/>
    </xf>
    <xf numFmtId="0" fontId="8" fillId="0" borderId="17" xfId="0" applyFont="1" applyBorder="1" applyAlignment="1">
      <alignment/>
    </xf>
    <xf numFmtId="0" fontId="8" fillId="0" borderId="30" xfId="0" applyFont="1" applyBorder="1" applyAlignment="1">
      <alignment/>
    </xf>
    <xf numFmtId="0" fontId="9" fillId="0" borderId="20" xfId="0" applyFont="1" applyBorder="1" applyAlignment="1">
      <alignment/>
    </xf>
    <xf numFmtId="0" fontId="8" fillId="0" borderId="19" xfId="0" applyFont="1" applyBorder="1" applyAlignment="1">
      <alignment/>
    </xf>
    <xf numFmtId="0" fontId="8" fillId="0" borderId="31" xfId="0" applyFont="1" applyBorder="1" applyAlignment="1">
      <alignment/>
    </xf>
    <xf numFmtId="14" fontId="8" fillId="0" borderId="20" xfId="0" applyNumberFormat="1" applyFont="1" applyBorder="1" applyAlignment="1" quotePrefix="1">
      <alignment horizontal="center"/>
    </xf>
    <xf numFmtId="0" fontId="9" fillId="0" borderId="32" xfId="0" applyFont="1" applyBorder="1" applyAlignment="1">
      <alignment/>
    </xf>
    <xf numFmtId="0" fontId="8" fillId="0" borderId="13" xfId="0" applyFont="1" applyBorder="1" applyAlignment="1">
      <alignment/>
    </xf>
    <xf numFmtId="0" fontId="8" fillId="0" borderId="0" xfId="0" applyFont="1" applyAlignment="1" quotePrefix="1">
      <alignment horizontal="center"/>
    </xf>
    <xf numFmtId="0" fontId="8" fillId="0" borderId="0" xfId="0" applyFont="1" applyBorder="1" applyAlignment="1">
      <alignment/>
    </xf>
    <xf numFmtId="0" fontId="9" fillId="0" borderId="0" xfId="0" applyFont="1" applyBorder="1" applyAlignment="1">
      <alignment/>
    </xf>
    <xf numFmtId="14" fontId="8" fillId="0" borderId="13" xfId="0" applyNumberFormat="1" applyFont="1" applyBorder="1" applyAlignment="1">
      <alignment horizontal="center"/>
    </xf>
    <xf numFmtId="14" fontId="8" fillId="0" borderId="18" xfId="0" applyNumberFormat="1" applyFont="1" applyBorder="1" applyAlignment="1">
      <alignment horizontal="center"/>
    </xf>
    <xf numFmtId="0" fontId="9" fillId="0" borderId="0" xfId="0" applyFont="1" applyBorder="1" applyAlignment="1">
      <alignment horizontal="left"/>
    </xf>
    <xf numFmtId="0" fontId="9" fillId="0" borderId="19" xfId="0" applyFont="1" applyBorder="1" applyAlignment="1">
      <alignment/>
    </xf>
    <xf numFmtId="172" fontId="8" fillId="0" borderId="30" xfId="42" applyNumberFormat="1" applyFont="1" applyBorder="1" applyAlignment="1">
      <alignment/>
    </xf>
    <xf numFmtId="0" fontId="9" fillId="0" borderId="18" xfId="0" applyFont="1" applyBorder="1" applyAlignment="1">
      <alignment/>
    </xf>
    <xf numFmtId="0" fontId="9" fillId="0" borderId="22" xfId="0" applyFont="1" applyBorder="1" applyAlignment="1">
      <alignment/>
    </xf>
    <xf numFmtId="0" fontId="9" fillId="0" borderId="35" xfId="0" applyFont="1" applyBorder="1" applyAlignment="1">
      <alignment/>
    </xf>
    <xf numFmtId="172" fontId="8" fillId="0" borderId="13" xfId="42" applyNumberFormat="1" applyFont="1" applyBorder="1" applyAlignment="1">
      <alignment/>
    </xf>
    <xf numFmtId="172" fontId="8" fillId="0" borderId="18" xfId="42" applyNumberFormat="1" applyFont="1" applyBorder="1" applyAlignment="1">
      <alignment/>
    </xf>
    <xf numFmtId="0" fontId="9" fillId="0" borderId="36" xfId="0" applyFont="1" applyBorder="1" applyAlignment="1">
      <alignment/>
    </xf>
    <xf numFmtId="0" fontId="9" fillId="0" borderId="37" xfId="0" applyFont="1" applyBorder="1" applyAlignment="1">
      <alignment/>
    </xf>
    <xf numFmtId="0" fontId="8" fillId="0" borderId="36" xfId="0" applyFont="1" applyBorder="1" applyAlignment="1">
      <alignment/>
    </xf>
    <xf numFmtId="172" fontId="8" fillId="0" borderId="15" xfId="42" applyNumberFormat="1" applyFont="1" applyBorder="1" applyAlignment="1">
      <alignment/>
    </xf>
    <xf numFmtId="10" fontId="9" fillId="0" borderId="14" xfId="0" applyNumberFormat="1" applyFont="1" applyBorder="1" applyAlignment="1">
      <alignment horizontal="left"/>
    </xf>
    <xf numFmtId="0" fontId="9" fillId="0" borderId="19" xfId="0" applyFont="1" applyFill="1" applyBorder="1" applyAlignment="1">
      <alignment/>
    </xf>
    <xf numFmtId="0" fontId="9" fillId="0" borderId="14" xfId="0" applyFont="1" applyFill="1" applyBorder="1" applyAlignment="1">
      <alignment/>
    </xf>
    <xf numFmtId="172" fontId="1" fillId="0" borderId="14" xfId="42" applyNumberFormat="1" applyFont="1" applyBorder="1" applyAlignment="1">
      <alignment/>
    </xf>
    <xf numFmtId="9" fontId="8" fillId="0" borderId="14" xfId="42" applyNumberFormat="1" applyFont="1" applyBorder="1" applyAlignment="1">
      <alignment horizontal="left"/>
    </xf>
    <xf numFmtId="0" fontId="9" fillId="0" borderId="21" xfId="0" applyFont="1" applyBorder="1" applyAlignment="1">
      <alignment/>
    </xf>
    <xf numFmtId="172" fontId="9" fillId="0" borderId="22" xfId="42" applyNumberFormat="1" applyFont="1" applyBorder="1" applyAlignment="1">
      <alignment/>
    </xf>
    <xf numFmtId="0" fontId="8" fillId="0" borderId="13" xfId="0" applyFont="1" applyBorder="1" applyAlignment="1">
      <alignment horizontal="center"/>
    </xf>
    <xf numFmtId="0" fontId="8" fillId="0" borderId="19" xfId="0" applyFont="1" applyBorder="1" applyAlignment="1">
      <alignment horizontal="left"/>
    </xf>
    <xf numFmtId="172" fontId="14" fillId="0" borderId="14" xfId="42" applyNumberFormat="1" applyFont="1" applyBorder="1" applyAlignment="1">
      <alignment/>
    </xf>
    <xf numFmtId="172" fontId="15" fillId="0" borderId="14" xfId="42" applyNumberFormat="1" applyFont="1" applyBorder="1" applyAlignment="1">
      <alignment/>
    </xf>
    <xf numFmtId="172" fontId="5" fillId="0" borderId="14" xfId="42" applyNumberFormat="1" applyFont="1" applyBorder="1" applyAlignment="1">
      <alignment/>
    </xf>
    <xf numFmtId="9" fontId="5" fillId="0" borderId="14" xfId="42" applyNumberFormat="1" applyFont="1" applyBorder="1" applyAlignment="1">
      <alignment horizontal="center"/>
    </xf>
    <xf numFmtId="0" fontId="9" fillId="0" borderId="21" xfId="0" applyFont="1" applyBorder="1" applyAlignment="1">
      <alignment horizontal="left"/>
    </xf>
    <xf numFmtId="0" fontId="2" fillId="0" borderId="19" xfId="0" applyFont="1" applyBorder="1" applyAlignment="1">
      <alignment horizontal="left"/>
    </xf>
    <xf numFmtId="172" fontId="1" fillId="0" borderId="16" xfId="42" applyNumberFormat="1" applyFont="1" applyBorder="1" applyAlignment="1">
      <alignment/>
    </xf>
    <xf numFmtId="172" fontId="1" fillId="0" borderId="22" xfId="42" applyNumberFormat="1" applyFont="1" applyBorder="1" applyAlignment="1">
      <alignment/>
    </xf>
    <xf numFmtId="14" fontId="8" fillId="0" borderId="12" xfId="0" applyNumberFormat="1" applyFont="1" applyBorder="1" applyAlignment="1" quotePrefix="1">
      <alignment horizontal="center"/>
    </xf>
    <xf numFmtId="172" fontId="10" fillId="0" borderId="13" xfId="42" applyNumberFormat="1" applyFont="1" applyBorder="1" applyAlignment="1">
      <alignment/>
    </xf>
    <xf numFmtId="172" fontId="9" fillId="0" borderId="13" xfId="42" applyNumberFormat="1" applyFont="1" applyBorder="1" applyAlignment="1" quotePrefix="1">
      <alignment horizontal="center"/>
    </xf>
    <xf numFmtId="0" fontId="9" fillId="0" borderId="38" xfId="0" applyFont="1" applyBorder="1" applyAlignment="1">
      <alignment horizontal="center"/>
    </xf>
    <xf numFmtId="172" fontId="9" fillId="0" borderId="39" xfId="42" applyNumberFormat="1" applyFont="1" applyBorder="1" applyAlignment="1">
      <alignment/>
    </xf>
    <xf numFmtId="172" fontId="9" fillId="0" borderId="40" xfId="42" applyNumberFormat="1" applyFont="1" applyBorder="1" applyAlignment="1">
      <alignment/>
    </xf>
    <xf numFmtId="172" fontId="9" fillId="0" borderId="41" xfId="42" applyNumberFormat="1" applyFont="1" applyBorder="1" applyAlignment="1">
      <alignment/>
    </xf>
    <xf numFmtId="14" fontId="8" fillId="0" borderId="13" xfId="0" applyNumberFormat="1" applyFont="1" applyBorder="1" applyAlignment="1" quotePrefix="1">
      <alignment horizontal="center"/>
    </xf>
    <xf numFmtId="172" fontId="9" fillId="0" borderId="16" xfId="42" applyNumberFormat="1" applyFont="1" applyBorder="1" applyAlignment="1">
      <alignment horizontal="left"/>
    </xf>
    <xf numFmtId="172" fontId="9" fillId="0" borderId="13" xfId="42" applyNumberFormat="1" applyFont="1" applyBorder="1" applyAlignment="1">
      <alignment horizontal="left"/>
    </xf>
    <xf numFmtId="0" fontId="9" fillId="0" borderId="42" xfId="0" applyFont="1" applyBorder="1" applyAlignment="1">
      <alignment/>
    </xf>
    <xf numFmtId="43" fontId="9" fillId="0" borderId="42" xfId="42" applyFont="1" applyBorder="1" applyAlignment="1">
      <alignment/>
    </xf>
    <xf numFmtId="0" fontId="7" fillId="0" borderId="0" xfId="0" applyFont="1" applyAlignment="1">
      <alignment/>
    </xf>
    <xf numFmtId="0" fontId="6" fillId="0" borderId="0" xfId="0" applyFont="1" applyAlignment="1">
      <alignment/>
    </xf>
    <xf numFmtId="0" fontId="7" fillId="0" borderId="12" xfId="0" applyFont="1" applyBorder="1" applyAlignment="1">
      <alignment horizontal="center"/>
    </xf>
    <xf numFmtId="0" fontId="11" fillId="0" borderId="13" xfId="0" applyFont="1" applyBorder="1" applyAlignment="1">
      <alignment horizontal="center"/>
    </xf>
    <xf numFmtId="0" fontId="11" fillId="0" borderId="13" xfId="0" applyFont="1" applyBorder="1" applyAlignment="1">
      <alignment/>
    </xf>
    <xf numFmtId="172" fontId="11" fillId="0" borderId="13" xfId="42" applyNumberFormat="1" applyFont="1" applyBorder="1" applyAlignment="1">
      <alignment/>
    </xf>
    <xf numFmtId="0" fontId="6" fillId="0" borderId="14" xfId="0" applyFont="1" applyBorder="1" applyAlignment="1">
      <alignment horizontal="center"/>
    </xf>
    <xf numFmtId="0" fontId="6" fillId="0" borderId="14" xfId="0" applyFont="1" applyBorder="1" applyAlignment="1">
      <alignment/>
    </xf>
    <xf numFmtId="172" fontId="6" fillId="0" borderId="14" xfId="42" applyNumberFormat="1" applyFont="1" applyBorder="1" applyAlignment="1">
      <alignment/>
    </xf>
    <xf numFmtId="0" fontId="6" fillId="0" borderId="16" xfId="0" applyFont="1" applyBorder="1" applyAlignment="1">
      <alignment horizontal="center"/>
    </xf>
    <xf numFmtId="0" fontId="6" fillId="0" borderId="16" xfId="0" applyFont="1" applyBorder="1" applyAlignment="1">
      <alignment/>
    </xf>
    <xf numFmtId="172" fontId="6" fillId="0" borderId="16" xfId="42" applyNumberFormat="1" applyFont="1" applyBorder="1" applyAlignment="1">
      <alignment/>
    </xf>
    <xf numFmtId="0" fontId="11" fillId="0" borderId="12" xfId="0" applyFont="1" applyBorder="1" applyAlignment="1">
      <alignment horizontal="center"/>
    </xf>
    <xf numFmtId="172" fontId="7" fillId="0" borderId="12" xfId="42" applyNumberFormat="1" applyFont="1" applyBorder="1" applyAlignment="1">
      <alignment/>
    </xf>
    <xf numFmtId="0" fontId="6" fillId="0" borderId="0" xfId="0" applyFont="1" applyAlignment="1">
      <alignment horizontal="center"/>
    </xf>
    <xf numFmtId="0" fontId="6" fillId="0" borderId="13" xfId="0" applyFont="1" applyBorder="1" applyAlignment="1">
      <alignment horizontal="center"/>
    </xf>
    <xf numFmtId="0" fontId="6" fillId="0" borderId="13" xfId="0" applyFont="1" applyBorder="1" applyAlignment="1">
      <alignment/>
    </xf>
    <xf numFmtId="172" fontId="6" fillId="0" borderId="13" xfId="42" applyNumberFormat="1" applyFont="1" applyBorder="1" applyAlignment="1">
      <alignment/>
    </xf>
    <xf numFmtId="172" fontId="14" fillId="0" borderId="16" xfId="42" applyNumberFormat="1" applyFont="1" applyBorder="1" applyAlignment="1">
      <alignment/>
    </xf>
    <xf numFmtId="172" fontId="16" fillId="0" borderId="14" xfId="42" applyNumberFormat="1" applyFont="1" applyBorder="1" applyAlignment="1">
      <alignment/>
    </xf>
    <xf numFmtId="172" fontId="9" fillId="0" borderId="0" xfId="0" applyNumberFormat="1" applyFont="1" applyAlignment="1">
      <alignment/>
    </xf>
    <xf numFmtId="172" fontId="17" fillId="0" borderId="14" xfId="42" applyNumberFormat="1" applyFont="1" applyBorder="1" applyAlignment="1">
      <alignment/>
    </xf>
    <xf numFmtId="172" fontId="17" fillId="0" borderId="13" xfId="42" applyNumberFormat="1" applyFont="1" applyBorder="1" applyAlignment="1">
      <alignment/>
    </xf>
    <xf numFmtId="172" fontId="18" fillId="0" borderId="14" xfId="42" applyNumberFormat="1" applyFont="1" applyBorder="1" applyAlignment="1">
      <alignment/>
    </xf>
    <xf numFmtId="172" fontId="6" fillId="0" borderId="0" xfId="42" applyNumberFormat="1" applyFont="1" applyAlignment="1">
      <alignment/>
    </xf>
    <xf numFmtId="0" fontId="11" fillId="0" borderId="10" xfId="0" applyFont="1" applyBorder="1" applyAlignment="1">
      <alignment horizontal="center"/>
    </xf>
    <xf numFmtId="0" fontId="11" fillId="0" borderId="10" xfId="0" applyFont="1" applyBorder="1" applyAlignment="1">
      <alignment/>
    </xf>
    <xf numFmtId="172" fontId="11" fillId="0" borderId="10" xfId="42" applyNumberFormat="1" applyFont="1" applyBorder="1" applyAlignment="1">
      <alignment/>
    </xf>
    <xf numFmtId="0" fontId="6" fillId="0" borderId="39" xfId="0" applyFont="1" applyBorder="1" applyAlignment="1">
      <alignment horizontal="center"/>
    </xf>
    <xf numFmtId="0" fontId="6" fillId="0" borderId="39" xfId="0" applyFont="1" applyBorder="1" applyAlignment="1">
      <alignment/>
    </xf>
    <xf numFmtId="172" fontId="6" fillId="0" borderId="39" xfId="42" applyNumberFormat="1" applyFont="1" applyBorder="1" applyAlignment="1">
      <alignment/>
    </xf>
    <xf numFmtId="0" fontId="6" fillId="0" borderId="31" xfId="0" applyFont="1" applyBorder="1" applyAlignment="1">
      <alignment/>
    </xf>
    <xf numFmtId="0" fontId="11" fillId="0" borderId="14" xfId="0" applyFont="1" applyBorder="1" applyAlignment="1">
      <alignment horizontal="center"/>
    </xf>
    <xf numFmtId="0" fontId="11" fillId="0" borderId="14" xfId="0" applyFont="1" applyBorder="1" applyAlignment="1">
      <alignment/>
    </xf>
    <xf numFmtId="172" fontId="11" fillId="0" borderId="14" xfId="42" applyNumberFormat="1" applyFont="1" applyBorder="1" applyAlignment="1">
      <alignment/>
    </xf>
    <xf numFmtId="172" fontId="19" fillId="0" borderId="14" xfId="42" applyNumberFormat="1" applyFont="1" applyBorder="1" applyAlignment="1">
      <alignment/>
    </xf>
    <xf numFmtId="43" fontId="20" fillId="0" borderId="14" xfId="42" applyFont="1" applyBorder="1" applyAlignment="1">
      <alignment/>
    </xf>
    <xf numFmtId="172" fontId="21" fillId="0" borderId="13" xfId="42" applyNumberFormat="1" applyFont="1" applyBorder="1" applyAlignment="1">
      <alignment/>
    </xf>
    <xf numFmtId="172" fontId="21" fillId="0" borderId="14" xfId="42" applyNumberFormat="1" applyFont="1" applyBorder="1" applyAlignment="1">
      <alignment/>
    </xf>
    <xf numFmtId="172" fontId="22" fillId="0" borderId="14" xfId="42" applyNumberFormat="1" applyFont="1" applyBorder="1" applyAlignment="1">
      <alignment/>
    </xf>
    <xf numFmtId="172" fontId="21" fillId="0" borderId="16" xfId="42" applyNumberFormat="1" applyFont="1" applyBorder="1" applyAlignment="1">
      <alignment/>
    </xf>
    <xf numFmtId="172" fontId="23" fillId="0" borderId="14" xfId="42" applyNumberFormat="1" applyFont="1" applyBorder="1" applyAlignment="1">
      <alignment/>
    </xf>
    <xf numFmtId="172" fontId="24" fillId="0" borderId="14" xfId="42" applyNumberFormat="1" applyFont="1" applyBorder="1" applyAlignment="1">
      <alignment/>
    </xf>
    <xf numFmtId="172" fontId="7" fillId="0" borderId="14" xfId="42" applyNumberFormat="1" applyFont="1" applyBorder="1" applyAlignment="1">
      <alignment/>
    </xf>
    <xf numFmtId="0" fontId="9" fillId="0" borderId="38" xfId="0" applyFont="1" applyBorder="1" applyAlignment="1">
      <alignment/>
    </xf>
    <xf numFmtId="0" fontId="9" fillId="0" borderId="20" xfId="0" applyFont="1" applyBorder="1" applyAlignment="1">
      <alignment horizontal="center"/>
    </xf>
    <xf numFmtId="0" fontId="8" fillId="0" borderId="40" xfId="0" applyFont="1" applyBorder="1" applyAlignment="1">
      <alignment/>
    </xf>
    <xf numFmtId="172" fontId="8" fillId="0" borderId="39" xfId="42" applyNumberFormat="1" applyFont="1" applyBorder="1" applyAlignment="1">
      <alignment/>
    </xf>
    <xf numFmtId="0" fontId="9" fillId="0" borderId="20" xfId="0" applyFont="1" applyBorder="1" applyAlignment="1">
      <alignment horizontal="right"/>
    </xf>
    <xf numFmtId="0" fontId="8" fillId="0" borderId="27" xfId="0" applyFont="1" applyBorder="1" applyAlignment="1">
      <alignment horizontal="center"/>
    </xf>
    <xf numFmtId="0" fontId="8" fillId="0" borderId="29"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8" fillId="0" borderId="35" xfId="0" applyFont="1" applyBorder="1" applyAlignment="1">
      <alignment horizontal="center"/>
    </xf>
    <xf numFmtId="0" fontId="8" fillId="0" borderId="23"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31"/>
  <sheetViews>
    <sheetView zoomScalePageLayoutView="0" workbookViewId="0" topLeftCell="A112">
      <selection activeCell="D129" sqref="D129"/>
    </sheetView>
  </sheetViews>
  <sheetFormatPr defaultColWidth="9.140625" defaultRowHeight="12.75"/>
  <cols>
    <col min="1" max="1" width="60.7109375" style="2" customWidth="1"/>
    <col min="2" max="3" width="9.140625" style="2" customWidth="1"/>
    <col min="4" max="5" width="25.7109375" style="2" customWidth="1"/>
    <col min="6" max="16384" width="9.140625" style="2" customWidth="1"/>
  </cols>
  <sheetData>
    <row r="1" spans="1:4" ht="12.75">
      <c r="A1" s="1" t="s">
        <v>0</v>
      </c>
      <c r="D1" s="3" t="s">
        <v>1</v>
      </c>
    </row>
    <row r="2" spans="1:4" ht="12.75">
      <c r="A2" s="1" t="s">
        <v>2</v>
      </c>
      <c r="D2" s="2" t="s">
        <v>3</v>
      </c>
    </row>
    <row r="3" spans="1:4" ht="12.75">
      <c r="A3" s="1" t="s">
        <v>4</v>
      </c>
      <c r="D3" s="2" t="s">
        <v>5</v>
      </c>
    </row>
    <row r="6" spans="1:5" ht="18.75">
      <c r="A6" s="231" t="s">
        <v>6</v>
      </c>
      <c r="B6" s="231"/>
      <c r="C6" s="231"/>
      <c r="D6" s="231"/>
      <c r="E6" s="231"/>
    </row>
    <row r="7" spans="1:5" ht="18.75">
      <c r="A7" s="231" t="s">
        <v>599</v>
      </c>
      <c r="B7" s="231"/>
      <c r="C7" s="231"/>
      <c r="D7" s="231"/>
      <c r="E7" s="231"/>
    </row>
    <row r="8" spans="1:5" ht="15.75">
      <c r="A8" s="232" t="s">
        <v>598</v>
      </c>
      <c r="B8" s="232"/>
      <c r="C8" s="232"/>
      <c r="D8" s="232"/>
      <c r="E8" s="232"/>
    </row>
    <row r="9" ht="12.75">
      <c r="E9" s="4" t="s">
        <v>7</v>
      </c>
    </row>
    <row r="10" spans="1:5" ht="15.75">
      <c r="A10" s="5"/>
      <c r="B10" s="5"/>
      <c r="C10" s="6" t="s">
        <v>8</v>
      </c>
      <c r="D10" s="5"/>
      <c r="E10" s="5"/>
    </row>
    <row r="11" spans="1:5" ht="15.75">
      <c r="A11" s="7" t="s">
        <v>9</v>
      </c>
      <c r="B11" s="8" t="s">
        <v>10</v>
      </c>
      <c r="C11" s="8" t="s">
        <v>11</v>
      </c>
      <c r="D11" s="7" t="s">
        <v>12</v>
      </c>
      <c r="E11" s="7" t="s">
        <v>13</v>
      </c>
    </row>
    <row r="12" spans="1:5" ht="12.75">
      <c r="A12" s="9">
        <v>1</v>
      </c>
      <c r="B12" s="9">
        <v>2</v>
      </c>
      <c r="C12" s="9">
        <v>3</v>
      </c>
      <c r="D12" s="9">
        <v>4</v>
      </c>
      <c r="E12" s="9">
        <v>5</v>
      </c>
    </row>
    <row r="13" spans="1:5" ht="12.75">
      <c r="A13" s="10"/>
      <c r="B13" s="10"/>
      <c r="C13" s="10"/>
      <c r="D13" s="10"/>
      <c r="E13" s="10"/>
    </row>
    <row r="14" spans="1:5" ht="15">
      <c r="A14" s="11" t="s">
        <v>14</v>
      </c>
      <c r="B14" s="12"/>
      <c r="C14" s="12"/>
      <c r="D14" s="12"/>
      <c r="E14" s="12"/>
    </row>
    <row r="15" spans="1:5" ht="15">
      <c r="A15" s="13" t="s">
        <v>15</v>
      </c>
      <c r="B15" s="11">
        <v>100</v>
      </c>
      <c r="C15" s="14"/>
      <c r="D15" s="15">
        <f>D16+D19+D22+D29+D32</f>
        <v>89948349904</v>
      </c>
      <c r="E15" s="15">
        <f>E16+E19+E22+E29+E32</f>
        <v>182590245174</v>
      </c>
    </row>
    <row r="16" spans="1:5" ht="15">
      <c r="A16" s="13" t="s">
        <v>16</v>
      </c>
      <c r="B16" s="11">
        <v>110</v>
      </c>
      <c r="C16" s="14"/>
      <c r="D16" s="16">
        <f>SUM(D17:D18)</f>
        <v>3563570671</v>
      </c>
      <c r="E16" s="16">
        <f>SUM(E17:E18)</f>
        <v>10537586757</v>
      </c>
    </row>
    <row r="17" spans="1:5" ht="15">
      <c r="A17" s="12" t="s">
        <v>17</v>
      </c>
      <c r="B17" s="14">
        <v>111</v>
      </c>
      <c r="C17" s="14" t="s">
        <v>18</v>
      </c>
      <c r="D17" s="17">
        <v>3563570671</v>
      </c>
      <c r="E17" s="17">
        <v>10537586757</v>
      </c>
    </row>
    <row r="18" spans="1:5" ht="15">
      <c r="A18" s="12" t="s">
        <v>19</v>
      </c>
      <c r="B18" s="14">
        <v>112</v>
      </c>
      <c r="C18" s="14"/>
      <c r="D18" s="17"/>
      <c r="E18" s="17"/>
    </row>
    <row r="19" spans="1:5" ht="15">
      <c r="A19" s="13" t="s">
        <v>20</v>
      </c>
      <c r="B19" s="11">
        <v>120</v>
      </c>
      <c r="C19" s="14" t="s">
        <v>21</v>
      </c>
      <c r="D19" s="16">
        <f>SUM(D20:D21)</f>
        <v>26400000000</v>
      </c>
      <c r="E19" s="16">
        <f>SUM(E20:E21)</f>
        <v>70980511000</v>
      </c>
    </row>
    <row r="20" spans="1:5" ht="15">
      <c r="A20" s="12" t="s">
        <v>22</v>
      </c>
      <c r="B20" s="14">
        <v>121</v>
      </c>
      <c r="C20" s="14"/>
      <c r="D20" s="17">
        <v>26400000000</v>
      </c>
      <c r="E20" s="17">
        <v>71475660920</v>
      </c>
    </row>
    <row r="21" spans="1:5" ht="15">
      <c r="A21" s="12" t="s">
        <v>23</v>
      </c>
      <c r="B21" s="14">
        <v>129</v>
      </c>
      <c r="C21" s="14"/>
      <c r="D21" s="17"/>
      <c r="E21" s="17">
        <v>-495149920</v>
      </c>
    </row>
    <row r="22" spans="1:5" ht="15">
      <c r="A22" s="13" t="s">
        <v>24</v>
      </c>
      <c r="B22" s="11">
        <v>130</v>
      </c>
      <c r="C22" s="14"/>
      <c r="D22" s="16">
        <f>SUM(D23:D28)</f>
        <v>57803962142</v>
      </c>
      <c r="E22" s="16">
        <f>SUM(E23:E28)</f>
        <v>93078524849</v>
      </c>
    </row>
    <row r="23" spans="1:5" ht="15">
      <c r="A23" s="12" t="s">
        <v>25</v>
      </c>
      <c r="B23" s="14">
        <v>131</v>
      </c>
      <c r="C23" s="14"/>
      <c r="D23" s="17">
        <v>26784360703</v>
      </c>
      <c r="E23" s="17">
        <v>38193298455</v>
      </c>
    </row>
    <row r="24" spans="1:5" ht="15">
      <c r="A24" s="12" t="s">
        <v>26</v>
      </c>
      <c r="B24" s="14">
        <v>132</v>
      </c>
      <c r="C24" s="14"/>
      <c r="D24" s="17">
        <v>31480785804</v>
      </c>
      <c r="E24" s="17">
        <v>54620267057</v>
      </c>
    </row>
    <row r="25" spans="1:5" ht="15">
      <c r="A25" s="12" t="s">
        <v>27</v>
      </c>
      <c r="B25" s="14">
        <v>133</v>
      </c>
      <c r="C25" s="14"/>
      <c r="D25" s="17"/>
      <c r="E25" s="17"/>
    </row>
    <row r="26" spans="1:5" ht="15">
      <c r="A26" s="12" t="s">
        <v>28</v>
      </c>
      <c r="B26" s="14">
        <v>134</v>
      </c>
      <c r="C26" s="14"/>
      <c r="D26" s="17"/>
      <c r="E26" s="17"/>
    </row>
    <row r="27" spans="1:5" ht="15">
      <c r="A27" s="12" t="s">
        <v>29</v>
      </c>
      <c r="B27" s="14">
        <v>135</v>
      </c>
      <c r="C27" s="14" t="s">
        <v>30</v>
      </c>
      <c r="D27" s="17">
        <v>1338630635</v>
      </c>
      <c r="E27" s="17">
        <v>2166647695</v>
      </c>
    </row>
    <row r="28" spans="1:5" ht="15">
      <c r="A28" s="12" t="s">
        <v>31</v>
      </c>
      <c r="B28" s="14">
        <v>139</v>
      </c>
      <c r="C28" s="14"/>
      <c r="D28" s="17">
        <v>-1799815000</v>
      </c>
      <c r="E28" s="17">
        <v>-1901688358</v>
      </c>
    </row>
    <row r="29" spans="1:5" ht="15">
      <c r="A29" s="13" t="s">
        <v>32</v>
      </c>
      <c r="B29" s="11">
        <v>140</v>
      </c>
      <c r="C29" s="14"/>
      <c r="D29" s="16">
        <f>SUM(D30:D31)</f>
        <v>1200498</v>
      </c>
      <c r="E29" s="16">
        <f>SUM(E30:E31)</f>
        <v>10802181</v>
      </c>
    </row>
    <row r="30" spans="1:5" ht="15">
      <c r="A30" s="12" t="s">
        <v>33</v>
      </c>
      <c r="B30" s="14">
        <v>141</v>
      </c>
      <c r="C30" s="14"/>
      <c r="D30" s="17">
        <v>1200498</v>
      </c>
      <c r="E30" s="17">
        <v>10802181</v>
      </c>
    </row>
    <row r="31" spans="1:5" ht="15">
      <c r="A31" s="12" t="s">
        <v>34</v>
      </c>
      <c r="B31" s="14">
        <v>149</v>
      </c>
      <c r="C31" s="14"/>
      <c r="D31" s="17"/>
      <c r="E31" s="17"/>
    </row>
    <row r="32" spans="1:5" ht="15">
      <c r="A32" s="13" t="s">
        <v>35</v>
      </c>
      <c r="B32" s="11">
        <v>150</v>
      </c>
      <c r="C32" s="14"/>
      <c r="D32" s="16">
        <f>SUM(D33:D36)</f>
        <v>2179616593</v>
      </c>
      <c r="E32" s="16">
        <f>SUM(E33:E36)</f>
        <v>7982820387</v>
      </c>
    </row>
    <row r="33" spans="1:5" ht="15">
      <c r="A33" s="12" t="s">
        <v>36</v>
      </c>
      <c r="B33" s="14">
        <v>151</v>
      </c>
      <c r="C33" s="14"/>
      <c r="D33" s="17">
        <v>264560002</v>
      </c>
      <c r="E33" s="17"/>
    </row>
    <row r="34" spans="1:5" ht="15">
      <c r="A34" s="12" t="s">
        <v>37</v>
      </c>
      <c r="B34" s="14">
        <v>152</v>
      </c>
      <c r="C34" s="14"/>
      <c r="D34" s="17">
        <v>1029556591</v>
      </c>
      <c r="E34" s="17">
        <v>1716122417</v>
      </c>
    </row>
    <row r="35" spans="1:5" ht="15">
      <c r="A35" s="12" t="s">
        <v>38</v>
      </c>
      <c r="B35" s="14">
        <v>154</v>
      </c>
      <c r="C35" s="14"/>
      <c r="D35" s="17"/>
      <c r="E35" s="17"/>
    </row>
    <row r="36" spans="1:5" ht="15">
      <c r="A36" s="35" t="s">
        <v>39</v>
      </c>
      <c r="B36" s="22">
        <v>158</v>
      </c>
      <c r="C36" s="22"/>
      <c r="D36" s="54">
        <v>885500000</v>
      </c>
      <c r="E36" s="54">
        <v>6266697970</v>
      </c>
    </row>
    <row r="37" spans="1:5" ht="15">
      <c r="A37" s="133" t="s">
        <v>40</v>
      </c>
      <c r="B37" s="158">
        <v>200</v>
      </c>
      <c r="C37" s="52"/>
      <c r="D37" s="145">
        <f>D38+D44+D55+D58+D63</f>
        <v>124581505833</v>
      </c>
      <c r="E37" s="145">
        <f>E38+E44+E55+E58+E63</f>
        <v>116892568147</v>
      </c>
    </row>
    <row r="38" spans="1:5" ht="15">
      <c r="A38" s="13" t="s">
        <v>41</v>
      </c>
      <c r="B38" s="11">
        <v>210</v>
      </c>
      <c r="C38" s="14"/>
      <c r="D38" s="15">
        <f>SUM(D39:D43)</f>
        <v>0</v>
      </c>
      <c r="E38" s="15">
        <f>SUM(E39:E43)</f>
        <v>0</v>
      </c>
    </row>
    <row r="39" spans="1:5" ht="15">
      <c r="A39" s="12" t="s">
        <v>42</v>
      </c>
      <c r="B39" s="14">
        <v>211</v>
      </c>
      <c r="C39" s="14"/>
      <c r="D39" s="17"/>
      <c r="E39" s="17"/>
    </row>
    <row r="40" spans="1:5" ht="15">
      <c r="A40" s="12" t="s">
        <v>43</v>
      </c>
      <c r="B40" s="14">
        <v>212</v>
      </c>
      <c r="C40" s="14"/>
      <c r="D40" s="17"/>
      <c r="E40" s="17"/>
    </row>
    <row r="41" spans="1:5" ht="15">
      <c r="A41" s="12" t="s">
        <v>44</v>
      </c>
      <c r="B41" s="14">
        <v>213</v>
      </c>
      <c r="C41" s="14" t="s">
        <v>45</v>
      </c>
      <c r="D41" s="17"/>
      <c r="E41" s="17"/>
    </row>
    <row r="42" spans="1:5" ht="15">
      <c r="A42" s="12" t="s">
        <v>46</v>
      </c>
      <c r="B42" s="14">
        <v>218</v>
      </c>
      <c r="C42" s="14" t="s">
        <v>47</v>
      </c>
      <c r="D42" s="17"/>
      <c r="E42" s="17"/>
    </row>
    <row r="43" spans="1:5" ht="15">
      <c r="A43" s="12" t="s">
        <v>48</v>
      </c>
      <c r="B43" s="14">
        <v>219</v>
      </c>
      <c r="C43" s="14"/>
      <c r="D43" s="17"/>
      <c r="E43" s="17"/>
    </row>
    <row r="44" spans="1:5" ht="15">
      <c r="A44" s="13" t="s">
        <v>49</v>
      </c>
      <c r="B44" s="11">
        <v>220</v>
      </c>
      <c r="C44" s="14"/>
      <c r="D44" s="16">
        <f>D45+D48+D51+D54</f>
        <v>124440622309</v>
      </c>
      <c r="E44" s="16">
        <f>E45+E48+E51+E54</f>
        <v>116759906310</v>
      </c>
    </row>
    <row r="45" spans="1:5" ht="15">
      <c r="A45" s="12" t="s">
        <v>50</v>
      </c>
      <c r="B45" s="14">
        <v>221</v>
      </c>
      <c r="C45" s="14" t="s">
        <v>51</v>
      </c>
      <c r="D45" s="17">
        <f>SUM(D46:D47)</f>
        <v>10467600769</v>
      </c>
      <c r="E45" s="17">
        <f>SUM(E46:E47)</f>
        <v>4420972702</v>
      </c>
    </row>
    <row r="46" spans="1:5" ht="15">
      <c r="A46" s="12" t="s">
        <v>52</v>
      </c>
      <c r="B46" s="14">
        <v>222</v>
      </c>
      <c r="C46" s="14"/>
      <c r="D46" s="17">
        <v>40374411204</v>
      </c>
      <c r="E46" s="17">
        <v>33314813213</v>
      </c>
    </row>
    <row r="47" spans="1:5" ht="15">
      <c r="A47" s="12" t="s">
        <v>53</v>
      </c>
      <c r="B47" s="14">
        <v>223</v>
      </c>
      <c r="C47" s="14"/>
      <c r="D47" s="17">
        <v>-29906810435</v>
      </c>
      <c r="E47" s="17">
        <v>-28893840511</v>
      </c>
    </row>
    <row r="48" spans="1:5" ht="15">
      <c r="A48" s="12" t="s">
        <v>54</v>
      </c>
      <c r="B48" s="14">
        <v>224</v>
      </c>
      <c r="C48" s="14" t="s">
        <v>55</v>
      </c>
      <c r="D48" s="17">
        <f>D49+D50</f>
        <v>0</v>
      </c>
      <c r="E48" s="17">
        <f>E49+E50</f>
        <v>0</v>
      </c>
    </row>
    <row r="49" spans="1:5" ht="15">
      <c r="A49" s="12" t="s">
        <v>52</v>
      </c>
      <c r="B49" s="14">
        <v>225</v>
      </c>
      <c r="C49" s="14"/>
      <c r="D49" s="17"/>
      <c r="E49" s="17"/>
    </row>
    <row r="50" spans="1:5" ht="15">
      <c r="A50" s="12" t="s">
        <v>53</v>
      </c>
      <c r="B50" s="14">
        <v>226</v>
      </c>
      <c r="C50" s="14"/>
      <c r="D50" s="17"/>
      <c r="E50" s="17"/>
    </row>
    <row r="51" spans="1:5" ht="15">
      <c r="A51" s="12" t="s">
        <v>56</v>
      </c>
      <c r="B51" s="14">
        <v>227</v>
      </c>
      <c r="C51" s="14" t="s">
        <v>57</v>
      </c>
      <c r="D51" s="17">
        <f>D52+D53</f>
        <v>16168057000</v>
      </c>
      <c r="E51" s="17">
        <f>E52+E53</f>
        <v>10500000</v>
      </c>
    </row>
    <row r="52" spans="1:5" ht="15">
      <c r="A52" s="12" t="s">
        <v>52</v>
      </c>
      <c r="B52" s="14">
        <v>228</v>
      </c>
      <c r="C52" s="14"/>
      <c r="D52" s="17">
        <v>16231057000</v>
      </c>
      <c r="E52" s="17">
        <v>63000000</v>
      </c>
    </row>
    <row r="53" spans="1:5" ht="15">
      <c r="A53" s="12" t="s">
        <v>53</v>
      </c>
      <c r="B53" s="14">
        <v>229</v>
      </c>
      <c r="C53" s="14"/>
      <c r="D53" s="17">
        <v>-63000000</v>
      </c>
      <c r="E53" s="17">
        <v>-52500000</v>
      </c>
    </row>
    <row r="54" spans="1:5" ht="15">
      <c r="A54" s="12" t="s">
        <v>58</v>
      </c>
      <c r="B54" s="14">
        <v>230</v>
      </c>
      <c r="C54" s="14" t="s">
        <v>59</v>
      </c>
      <c r="D54" s="17">
        <v>97804964540</v>
      </c>
      <c r="E54" s="17">
        <v>112328433608</v>
      </c>
    </row>
    <row r="55" spans="1:5" ht="15">
      <c r="A55" s="13" t="s">
        <v>60</v>
      </c>
      <c r="B55" s="11">
        <v>240</v>
      </c>
      <c r="C55" s="14" t="s">
        <v>61</v>
      </c>
      <c r="D55" s="17"/>
      <c r="E55" s="17">
        <f>E56-E57</f>
        <v>0</v>
      </c>
    </row>
    <row r="56" spans="1:5" ht="15">
      <c r="A56" s="12" t="s">
        <v>62</v>
      </c>
      <c r="B56" s="14">
        <v>241</v>
      </c>
      <c r="C56" s="14"/>
      <c r="D56" s="17"/>
      <c r="E56" s="17"/>
    </row>
    <row r="57" spans="1:5" ht="15">
      <c r="A57" s="12" t="s">
        <v>63</v>
      </c>
      <c r="B57" s="14">
        <v>242</v>
      </c>
      <c r="C57" s="14"/>
      <c r="D57" s="17"/>
      <c r="E57" s="17"/>
    </row>
    <row r="58" spans="1:5" ht="15">
      <c r="A58" s="13" t="s">
        <v>64</v>
      </c>
      <c r="B58" s="11">
        <v>250</v>
      </c>
      <c r="C58" s="14"/>
      <c r="D58" s="16">
        <f>SUM(D59:D62)</f>
        <v>0</v>
      </c>
      <c r="E58" s="16">
        <f>SUM(E59:E62)</f>
        <v>0</v>
      </c>
    </row>
    <row r="59" spans="1:5" ht="15">
      <c r="A59" s="12" t="s">
        <v>65</v>
      </c>
      <c r="B59" s="14">
        <v>251</v>
      </c>
      <c r="C59" s="14"/>
      <c r="D59" s="17"/>
      <c r="E59" s="17"/>
    </row>
    <row r="60" spans="1:5" ht="15">
      <c r="A60" s="12" t="s">
        <v>66</v>
      </c>
      <c r="B60" s="14">
        <v>252</v>
      </c>
      <c r="C60" s="14"/>
      <c r="D60" s="17"/>
      <c r="E60" s="17"/>
    </row>
    <row r="61" spans="1:5" ht="15">
      <c r="A61" s="12" t="s">
        <v>67</v>
      </c>
      <c r="B61" s="14">
        <v>258</v>
      </c>
      <c r="C61" s="14" t="s">
        <v>68</v>
      </c>
      <c r="D61" s="17"/>
      <c r="E61" s="17"/>
    </row>
    <row r="62" spans="1:5" ht="15">
      <c r="A62" s="12" t="s">
        <v>69</v>
      </c>
      <c r="B62" s="14">
        <v>259</v>
      </c>
      <c r="C62" s="14"/>
      <c r="D62" s="17"/>
      <c r="E62" s="17"/>
    </row>
    <row r="63" spans="1:5" ht="15">
      <c r="A63" s="13" t="s">
        <v>70</v>
      </c>
      <c r="B63" s="11">
        <v>260</v>
      </c>
      <c r="C63" s="14"/>
      <c r="D63" s="16">
        <f>SUM(D64:D66)</f>
        <v>140883524</v>
      </c>
      <c r="E63" s="16">
        <f>SUM(E64:E66)</f>
        <v>132661837</v>
      </c>
    </row>
    <row r="64" spans="1:5" ht="15">
      <c r="A64" s="12" t="s">
        <v>71</v>
      </c>
      <c r="B64" s="14">
        <v>261</v>
      </c>
      <c r="C64" s="14" t="s">
        <v>72</v>
      </c>
      <c r="D64" s="17">
        <v>115483524</v>
      </c>
      <c r="E64" s="17">
        <v>121007206</v>
      </c>
    </row>
    <row r="65" spans="1:5" ht="15">
      <c r="A65" s="12" t="s">
        <v>73</v>
      </c>
      <c r="B65" s="14">
        <v>262</v>
      </c>
      <c r="C65" s="14" t="s">
        <v>74</v>
      </c>
      <c r="D65" s="17"/>
      <c r="E65" s="17">
        <v>11654631</v>
      </c>
    </row>
    <row r="66" spans="1:5" ht="15">
      <c r="A66" s="12" t="s">
        <v>75</v>
      </c>
      <c r="B66" s="14">
        <v>268</v>
      </c>
      <c r="C66" s="14"/>
      <c r="D66" s="17">
        <v>25400000</v>
      </c>
      <c r="E66" s="17"/>
    </row>
    <row r="67" spans="1:5" ht="15">
      <c r="A67" s="11" t="s">
        <v>76</v>
      </c>
      <c r="B67" s="11">
        <v>270</v>
      </c>
      <c r="C67" s="14"/>
      <c r="D67" s="15">
        <f>D15+D37</f>
        <v>214529855737</v>
      </c>
      <c r="E67" s="15">
        <f>E15+E37</f>
        <v>299482813321</v>
      </c>
    </row>
    <row r="68" spans="1:5" ht="15">
      <c r="A68" s="11"/>
      <c r="B68" s="11"/>
      <c r="C68" s="14"/>
      <c r="D68" s="17"/>
      <c r="E68" s="17"/>
    </row>
    <row r="69" spans="1:5" ht="15">
      <c r="A69" s="21" t="s">
        <v>77</v>
      </c>
      <c r="B69" s="35"/>
      <c r="C69" s="35"/>
      <c r="D69" s="54"/>
      <c r="E69" s="54"/>
    </row>
    <row r="70" spans="1:5" ht="15">
      <c r="A70" s="133" t="s">
        <v>78</v>
      </c>
      <c r="B70" s="158">
        <v>300</v>
      </c>
      <c r="C70" s="52"/>
      <c r="D70" s="145">
        <f>D71+D83</f>
        <v>57669314377</v>
      </c>
      <c r="E70" s="145">
        <f>E71+E83</f>
        <v>138929965384</v>
      </c>
    </row>
    <row r="71" spans="1:5" ht="15">
      <c r="A71" s="13" t="s">
        <v>79</v>
      </c>
      <c r="B71" s="11">
        <v>310</v>
      </c>
      <c r="C71" s="14"/>
      <c r="D71" s="16">
        <f>SUM(D72:D82)</f>
        <v>57668678625</v>
      </c>
      <c r="E71" s="16">
        <f>SUM(E72:E82)</f>
        <v>138929965384</v>
      </c>
    </row>
    <row r="72" spans="1:5" ht="15">
      <c r="A72" s="12" t="s">
        <v>80</v>
      </c>
      <c r="B72" s="14">
        <v>311</v>
      </c>
      <c r="C72" s="14" t="s">
        <v>81</v>
      </c>
      <c r="D72" s="17">
        <v>47633903561</v>
      </c>
      <c r="E72" s="17">
        <v>121111824658</v>
      </c>
    </row>
    <row r="73" spans="1:5" ht="15">
      <c r="A73" s="12" t="s">
        <v>82</v>
      </c>
      <c r="B73" s="14">
        <v>312</v>
      </c>
      <c r="C73" s="14"/>
      <c r="D73" s="17">
        <v>517422227</v>
      </c>
      <c r="E73" s="17">
        <v>226264554</v>
      </c>
    </row>
    <row r="74" spans="1:5" ht="15">
      <c r="A74" s="12" t="s">
        <v>83</v>
      </c>
      <c r="B74" s="14">
        <v>313</v>
      </c>
      <c r="C74" s="14"/>
      <c r="D74" s="17">
        <v>67956000</v>
      </c>
      <c r="E74" s="17">
        <v>3368665734</v>
      </c>
    </row>
    <row r="75" spans="1:5" ht="15">
      <c r="A75" s="12" t="s">
        <v>84</v>
      </c>
      <c r="B75" s="14">
        <v>314</v>
      </c>
      <c r="C75" s="14" t="s">
        <v>85</v>
      </c>
      <c r="D75" s="17">
        <v>5179792171</v>
      </c>
      <c r="E75" s="17">
        <v>3181051196</v>
      </c>
    </row>
    <row r="76" spans="1:5" ht="15">
      <c r="A76" s="12" t="s">
        <v>86</v>
      </c>
      <c r="B76" s="14">
        <v>315</v>
      </c>
      <c r="C76" s="14"/>
      <c r="D76" s="17"/>
      <c r="E76" s="17">
        <v>1600000000</v>
      </c>
    </row>
    <row r="77" spans="1:5" ht="15">
      <c r="A77" s="12" t="s">
        <v>87</v>
      </c>
      <c r="B77" s="14">
        <v>316</v>
      </c>
      <c r="C77" s="14" t="s">
        <v>88</v>
      </c>
      <c r="D77" s="17"/>
      <c r="E77" s="17">
        <v>219809861</v>
      </c>
    </row>
    <row r="78" spans="1:5" ht="15">
      <c r="A78" s="12" t="s">
        <v>89</v>
      </c>
      <c r="B78" s="14">
        <v>317</v>
      </c>
      <c r="C78" s="14"/>
      <c r="D78" s="17"/>
      <c r="E78" s="17"/>
    </row>
    <row r="79" spans="1:5" ht="15">
      <c r="A79" s="12" t="s">
        <v>90</v>
      </c>
      <c r="B79" s="14">
        <v>318</v>
      </c>
      <c r="C79" s="14"/>
      <c r="D79" s="17"/>
      <c r="E79" s="17"/>
    </row>
    <row r="80" spans="1:5" ht="15">
      <c r="A80" s="12" t="s">
        <v>91</v>
      </c>
      <c r="B80" s="14">
        <v>319</v>
      </c>
      <c r="C80" s="14" t="s">
        <v>92</v>
      </c>
      <c r="D80" s="17">
        <v>3950936866</v>
      </c>
      <c r="E80" s="17">
        <v>8979659886</v>
      </c>
    </row>
    <row r="81" spans="1:5" ht="15">
      <c r="A81" s="12" t="s">
        <v>93</v>
      </c>
      <c r="B81" s="14">
        <v>320</v>
      </c>
      <c r="C81" s="14"/>
      <c r="D81" s="17"/>
      <c r="E81" s="17"/>
    </row>
    <row r="82" spans="1:5" ht="15">
      <c r="A82" s="12" t="s">
        <v>94</v>
      </c>
      <c r="B82" s="14">
        <v>323</v>
      </c>
      <c r="C82" s="14"/>
      <c r="D82" s="17">
        <v>318667800</v>
      </c>
      <c r="E82" s="17">
        <v>242689495</v>
      </c>
    </row>
    <row r="83" spans="1:5" ht="15">
      <c r="A83" s="12" t="s">
        <v>95</v>
      </c>
      <c r="B83" s="11">
        <v>330</v>
      </c>
      <c r="C83" s="14"/>
      <c r="D83" s="16">
        <f>SUM(D84:D92)</f>
        <v>635752</v>
      </c>
      <c r="E83" s="16">
        <f>SUM(E84:E92)</f>
        <v>0</v>
      </c>
    </row>
    <row r="84" spans="1:5" ht="15">
      <c r="A84" s="12" t="s">
        <v>96</v>
      </c>
      <c r="B84" s="14">
        <v>331</v>
      </c>
      <c r="C84" s="14"/>
      <c r="D84" s="17"/>
      <c r="E84" s="17"/>
    </row>
    <row r="85" spans="1:5" ht="15">
      <c r="A85" s="12" t="s">
        <v>97</v>
      </c>
      <c r="B85" s="14">
        <v>332</v>
      </c>
      <c r="C85" s="14" t="s">
        <v>98</v>
      </c>
      <c r="D85" s="17"/>
      <c r="E85" s="17"/>
    </row>
    <row r="86" spans="1:5" ht="15">
      <c r="A86" s="12" t="s">
        <v>99</v>
      </c>
      <c r="B86" s="14">
        <v>333</v>
      </c>
      <c r="C86" s="14"/>
      <c r="D86" s="17"/>
      <c r="E86" s="17"/>
    </row>
    <row r="87" spans="1:5" ht="15">
      <c r="A87" s="12" t="s">
        <v>100</v>
      </c>
      <c r="B87" s="14">
        <v>334</v>
      </c>
      <c r="C87" s="14" t="s">
        <v>101</v>
      </c>
      <c r="D87" s="17"/>
      <c r="E87" s="17"/>
    </row>
    <row r="88" spans="1:5" ht="15">
      <c r="A88" s="12" t="s">
        <v>102</v>
      </c>
      <c r="B88" s="14">
        <v>335</v>
      </c>
      <c r="C88" s="14" t="s">
        <v>74</v>
      </c>
      <c r="D88" s="17">
        <v>635752</v>
      </c>
      <c r="E88" s="17"/>
    </row>
    <row r="89" spans="1:5" ht="15">
      <c r="A89" s="12" t="s">
        <v>103</v>
      </c>
      <c r="B89" s="14">
        <v>336</v>
      </c>
      <c r="C89" s="14"/>
      <c r="D89" s="17"/>
      <c r="E89" s="17"/>
    </row>
    <row r="90" spans="1:5" ht="15">
      <c r="A90" s="12" t="s">
        <v>104</v>
      </c>
      <c r="B90" s="14">
        <v>337</v>
      </c>
      <c r="C90" s="14"/>
      <c r="D90" s="17"/>
      <c r="E90" s="17"/>
    </row>
    <row r="91" spans="1:5" ht="15">
      <c r="A91" s="12" t="s">
        <v>105</v>
      </c>
      <c r="B91" s="14">
        <v>338</v>
      </c>
      <c r="C91" s="14"/>
      <c r="D91" s="17"/>
      <c r="E91" s="17"/>
    </row>
    <row r="92" spans="1:5" ht="15">
      <c r="A92" s="12" t="s">
        <v>106</v>
      </c>
      <c r="B92" s="14">
        <v>339</v>
      </c>
      <c r="C92" s="14"/>
      <c r="D92" s="17"/>
      <c r="E92" s="17"/>
    </row>
    <row r="93" spans="1:5" ht="15">
      <c r="A93" s="13" t="s">
        <v>107</v>
      </c>
      <c r="B93" s="11">
        <v>400</v>
      </c>
      <c r="C93" s="14"/>
      <c r="D93" s="15">
        <f>D94+D107</f>
        <v>156860541360</v>
      </c>
      <c r="E93" s="15">
        <f>E94+E107</f>
        <v>160552847937</v>
      </c>
    </row>
    <row r="94" spans="1:5" ht="15">
      <c r="A94" s="13" t="s">
        <v>108</v>
      </c>
      <c r="B94" s="11">
        <v>410</v>
      </c>
      <c r="C94" s="14" t="s">
        <v>109</v>
      </c>
      <c r="D94" s="16">
        <f>SUM(D95:D106)</f>
        <v>156860541360</v>
      </c>
      <c r="E94" s="16">
        <f>SUM(E95:E106)</f>
        <v>160552847937</v>
      </c>
    </row>
    <row r="95" spans="1:5" ht="15">
      <c r="A95" s="12" t="s">
        <v>110</v>
      </c>
      <c r="B95" s="14">
        <v>411</v>
      </c>
      <c r="C95" s="14"/>
      <c r="D95" s="17">
        <v>82146920000</v>
      </c>
      <c r="E95" s="17">
        <v>82146920000</v>
      </c>
    </row>
    <row r="96" spans="1:5" ht="15">
      <c r="A96" s="12" t="s">
        <v>111</v>
      </c>
      <c r="B96" s="14">
        <v>412</v>
      </c>
      <c r="C96" s="14"/>
      <c r="D96" s="17">
        <v>32390192180</v>
      </c>
      <c r="E96" s="17">
        <v>32390192180</v>
      </c>
    </row>
    <row r="97" spans="1:5" ht="15">
      <c r="A97" s="12" t="s">
        <v>112</v>
      </c>
      <c r="B97" s="14">
        <v>413</v>
      </c>
      <c r="C97" s="14"/>
      <c r="D97" s="17"/>
      <c r="E97" s="17"/>
    </row>
    <row r="98" spans="1:5" ht="15">
      <c r="A98" s="12" t="s">
        <v>113</v>
      </c>
      <c r="B98" s="14">
        <v>414</v>
      </c>
      <c r="C98" s="14"/>
      <c r="D98" s="17">
        <v>-6465116864</v>
      </c>
      <c r="E98" s="17">
        <v>-6465116864</v>
      </c>
    </row>
    <row r="99" spans="1:5" ht="15">
      <c r="A99" s="12" t="s">
        <v>114</v>
      </c>
      <c r="B99" s="14">
        <v>415</v>
      </c>
      <c r="C99" s="14"/>
      <c r="D99" s="17"/>
      <c r="E99" s="17"/>
    </row>
    <row r="100" spans="1:5" ht="15">
      <c r="A100" s="12" t="s">
        <v>115</v>
      </c>
      <c r="B100" s="14">
        <v>416</v>
      </c>
      <c r="C100" s="14"/>
      <c r="D100" s="17"/>
      <c r="E100" s="17"/>
    </row>
    <row r="101" spans="1:5" ht="15">
      <c r="A101" s="12" t="s">
        <v>116</v>
      </c>
      <c r="B101" s="14">
        <v>417</v>
      </c>
      <c r="C101" s="14"/>
      <c r="D101" s="17">
        <v>24818670211</v>
      </c>
      <c r="E101" s="17">
        <v>21935221233</v>
      </c>
    </row>
    <row r="102" spans="1:5" ht="15">
      <c r="A102" s="35" t="s">
        <v>117</v>
      </c>
      <c r="B102" s="22">
        <v>418</v>
      </c>
      <c r="C102" s="22"/>
      <c r="D102" s="54">
        <v>10395235374</v>
      </c>
      <c r="E102" s="54">
        <v>8949013714</v>
      </c>
    </row>
    <row r="103" spans="1:5" ht="15">
      <c r="A103" s="27" t="s">
        <v>118</v>
      </c>
      <c r="B103" s="52">
        <v>419</v>
      </c>
      <c r="C103" s="52"/>
      <c r="D103" s="53"/>
      <c r="E103" s="53"/>
    </row>
    <row r="104" spans="1:5" ht="15">
      <c r="A104" s="12" t="s">
        <v>119</v>
      </c>
      <c r="B104" s="14">
        <v>420</v>
      </c>
      <c r="C104" s="14"/>
      <c r="D104" s="215">
        <v>4581798375</v>
      </c>
      <c r="E104" s="17">
        <v>12603775590</v>
      </c>
    </row>
    <row r="105" spans="1:5" ht="15">
      <c r="A105" s="12" t="s">
        <v>120</v>
      </c>
      <c r="B105" s="14">
        <v>421</v>
      </c>
      <c r="C105" s="14"/>
      <c r="D105" s="17">
        <v>8992842084</v>
      </c>
      <c r="E105" s="17">
        <v>8992842084</v>
      </c>
    </row>
    <row r="106" spans="1:5" ht="15">
      <c r="A106" s="12" t="s">
        <v>121</v>
      </c>
      <c r="B106" s="14">
        <v>422</v>
      </c>
      <c r="C106" s="14"/>
      <c r="D106" s="17"/>
      <c r="E106" s="17"/>
    </row>
    <row r="107" spans="1:5" ht="15">
      <c r="A107" s="13" t="s">
        <v>122</v>
      </c>
      <c r="B107" s="11">
        <v>430</v>
      </c>
      <c r="C107" s="14"/>
      <c r="D107" s="16">
        <f>SUM(D108:D109)</f>
        <v>0</v>
      </c>
      <c r="E107" s="16">
        <f>SUM(E108:E109)</f>
        <v>0</v>
      </c>
    </row>
    <row r="108" spans="1:5" ht="15">
      <c r="A108" s="12" t="s">
        <v>123</v>
      </c>
      <c r="B108" s="14">
        <v>432</v>
      </c>
      <c r="C108" s="14"/>
      <c r="D108" s="17"/>
      <c r="E108" s="17"/>
    </row>
    <row r="109" spans="1:5" ht="15">
      <c r="A109" s="12" t="s">
        <v>124</v>
      </c>
      <c r="B109" s="14">
        <v>433</v>
      </c>
      <c r="C109" s="14"/>
      <c r="D109" s="17"/>
      <c r="E109" s="17"/>
    </row>
    <row r="110" spans="1:5" ht="15">
      <c r="A110" s="18"/>
      <c r="B110" s="19"/>
      <c r="C110" s="19"/>
      <c r="D110" s="20"/>
      <c r="E110" s="20"/>
    </row>
    <row r="111" spans="1:5" ht="15">
      <c r="A111" s="21" t="s">
        <v>125</v>
      </c>
      <c r="B111" s="21">
        <v>440</v>
      </c>
      <c r="C111" s="22"/>
      <c r="D111" s="23">
        <f>D70+D93</f>
        <v>214529855737</v>
      </c>
      <c r="E111" s="23">
        <f>E70+E93</f>
        <v>299482813321</v>
      </c>
    </row>
    <row r="112" ht="15">
      <c r="A112" s="24"/>
    </row>
    <row r="113" spans="1:4" ht="15">
      <c r="A113" s="24"/>
      <c r="D113" s="25"/>
    </row>
    <row r="114" ht="15">
      <c r="A114" s="24"/>
    </row>
    <row r="115" spans="1:5" ht="15.75">
      <c r="A115" s="233" t="s">
        <v>126</v>
      </c>
      <c r="B115" s="233"/>
      <c r="C115" s="233"/>
      <c r="D115" s="233"/>
      <c r="E115" s="233"/>
    </row>
    <row r="116" ht="15">
      <c r="A116" s="24"/>
    </row>
    <row r="117" spans="1:5" ht="14.25">
      <c r="A117" s="26" t="s">
        <v>127</v>
      </c>
      <c r="B117" s="229" t="s">
        <v>128</v>
      </c>
      <c r="C117" s="230"/>
      <c r="D117" s="26" t="s">
        <v>129</v>
      </c>
      <c r="E117" s="26" t="s">
        <v>13</v>
      </c>
    </row>
    <row r="118" spans="1:5" ht="15">
      <c r="A118" s="27" t="s">
        <v>130</v>
      </c>
      <c r="B118" s="28"/>
      <c r="C118" s="29"/>
      <c r="D118" s="30"/>
      <c r="E118" s="30"/>
    </row>
    <row r="119" spans="1:5" ht="15">
      <c r="A119" s="12" t="s">
        <v>131</v>
      </c>
      <c r="B119" s="31"/>
      <c r="C119" s="32"/>
      <c r="D119" s="33"/>
      <c r="E119" s="33"/>
    </row>
    <row r="120" spans="1:5" ht="15">
      <c r="A120" s="12" t="s">
        <v>132</v>
      </c>
      <c r="B120" s="31"/>
      <c r="C120" s="32"/>
      <c r="D120" s="33"/>
      <c r="E120" s="33"/>
    </row>
    <row r="121" spans="1:5" ht="15">
      <c r="A121" s="12" t="s">
        <v>133</v>
      </c>
      <c r="B121" s="31"/>
      <c r="C121" s="32"/>
      <c r="D121" s="17">
        <v>1462047048</v>
      </c>
      <c r="E121" s="17">
        <v>1360173690</v>
      </c>
    </row>
    <row r="122" spans="1:5" ht="15">
      <c r="A122" s="12" t="s">
        <v>134</v>
      </c>
      <c r="B122" s="31"/>
      <c r="C122" s="32"/>
      <c r="D122" s="33"/>
      <c r="E122" s="33"/>
    </row>
    <row r="123" spans="1:5" ht="15">
      <c r="A123" s="12" t="s">
        <v>135</v>
      </c>
      <c r="B123" s="31"/>
      <c r="C123" s="32"/>
      <c r="D123" s="216">
        <v>8576.09</v>
      </c>
      <c r="E123" s="34">
        <v>296074.31</v>
      </c>
    </row>
    <row r="124" spans="1:5" ht="15">
      <c r="A124" s="12" t="s">
        <v>136</v>
      </c>
      <c r="B124" s="31"/>
      <c r="C124" s="32"/>
      <c r="D124" s="216">
        <v>442.15</v>
      </c>
      <c r="E124" s="34">
        <v>450.07</v>
      </c>
    </row>
    <row r="125" spans="1:5" ht="15">
      <c r="A125" s="12" t="s">
        <v>137</v>
      </c>
      <c r="B125" s="31"/>
      <c r="C125" s="32"/>
      <c r="D125" s="33"/>
      <c r="E125" s="33"/>
    </row>
    <row r="126" spans="1:5" ht="15">
      <c r="A126" s="35"/>
      <c r="B126" s="36"/>
      <c r="C126" s="37"/>
      <c r="D126" s="38"/>
      <c r="E126" s="38"/>
    </row>
    <row r="127" ht="15">
      <c r="A127" s="24"/>
    </row>
    <row r="128" spans="1:4" ht="15">
      <c r="A128" s="24"/>
      <c r="D128" s="24" t="s">
        <v>602</v>
      </c>
    </row>
    <row r="129" spans="1:4" ht="14.25">
      <c r="A129" s="39" t="s">
        <v>138</v>
      </c>
      <c r="D129" s="40" t="s">
        <v>139</v>
      </c>
    </row>
    <row r="130" ht="15">
      <c r="A130" s="24"/>
    </row>
    <row r="131" ht="15">
      <c r="A131" s="24"/>
    </row>
  </sheetData>
  <sheetProtection/>
  <mergeCells count="5">
    <mergeCell ref="B117:C117"/>
    <mergeCell ref="A6:E6"/>
    <mergeCell ref="A7:E7"/>
    <mergeCell ref="A8:E8"/>
    <mergeCell ref="A115:E115"/>
  </mergeCells>
  <printOptions/>
  <pageMargins left="0.75" right="0" top="0.25" bottom="0.75" header="0.5" footer="0.5"/>
  <pageSetup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G175"/>
  <sheetViews>
    <sheetView zoomScalePageLayoutView="0" workbookViewId="0" topLeftCell="A7">
      <selection activeCell="D8" sqref="D8"/>
    </sheetView>
  </sheetViews>
  <sheetFormatPr defaultColWidth="9.140625" defaultRowHeight="12.75"/>
  <cols>
    <col min="1" max="1" width="47.421875" style="2" customWidth="1"/>
    <col min="2" max="2" width="7.28125" style="2" customWidth="1"/>
    <col min="3" max="3" width="9.140625" style="2" customWidth="1"/>
    <col min="4" max="7" width="18.7109375" style="2" customWidth="1"/>
    <col min="8" max="16384" width="9.140625" style="2" customWidth="1"/>
  </cols>
  <sheetData>
    <row r="1" spans="1:6" ht="12.75">
      <c r="A1" s="1" t="s">
        <v>0</v>
      </c>
      <c r="F1" s="1" t="s">
        <v>140</v>
      </c>
    </row>
    <row r="2" spans="1:6" ht="12.75">
      <c r="A2" s="1" t="s">
        <v>2</v>
      </c>
      <c r="F2" s="2" t="s">
        <v>3</v>
      </c>
    </row>
    <row r="3" spans="1:6" ht="12.75">
      <c r="A3" s="1" t="s">
        <v>141</v>
      </c>
      <c r="F3" s="2" t="s">
        <v>142</v>
      </c>
    </row>
    <row r="4" spans="1:7" ht="18.75">
      <c r="A4" s="231" t="s">
        <v>143</v>
      </c>
      <c r="B4" s="231"/>
      <c r="C4" s="231"/>
      <c r="D4" s="231"/>
      <c r="E4" s="231"/>
      <c r="F4" s="231"/>
      <c r="G4" s="231"/>
    </row>
    <row r="5" spans="1:7" ht="15.75">
      <c r="A5" s="237" t="s">
        <v>600</v>
      </c>
      <c r="B5" s="237"/>
      <c r="C5" s="237"/>
      <c r="D5" s="237"/>
      <c r="E5" s="237"/>
      <c r="F5" s="237"/>
      <c r="G5" s="237"/>
    </row>
    <row r="6" ht="12.75">
      <c r="F6" s="4" t="s">
        <v>7</v>
      </c>
    </row>
    <row r="7" spans="1:7" ht="15">
      <c r="A7" s="41"/>
      <c r="B7" s="42" t="s">
        <v>144</v>
      </c>
      <c r="C7" s="42" t="s">
        <v>8</v>
      </c>
      <c r="D7" s="238" t="s">
        <v>603</v>
      </c>
      <c r="E7" s="239"/>
      <c r="F7" s="238" t="s">
        <v>145</v>
      </c>
      <c r="G7" s="239"/>
    </row>
    <row r="8" spans="1:7" ht="15">
      <c r="A8" s="44" t="s">
        <v>127</v>
      </c>
      <c r="B8" s="45" t="s">
        <v>146</v>
      </c>
      <c r="C8" s="45" t="s">
        <v>11</v>
      </c>
      <c r="D8" s="46"/>
      <c r="E8" s="47"/>
      <c r="F8" s="234" t="s">
        <v>147</v>
      </c>
      <c r="G8" s="235"/>
    </row>
    <row r="9" spans="1:7" ht="15">
      <c r="A9" s="49"/>
      <c r="B9" s="50"/>
      <c r="C9" s="50"/>
      <c r="D9" s="51" t="s">
        <v>148</v>
      </c>
      <c r="E9" s="51" t="s">
        <v>149</v>
      </c>
      <c r="F9" s="51" t="s">
        <v>148</v>
      </c>
      <c r="G9" s="51" t="s">
        <v>149</v>
      </c>
    </row>
    <row r="10" spans="1:7" ht="15">
      <c r="A10" s="51">
        <v>1</v>
      </c>
      <c r="B10" s="51">
        <v>2</v>
      </c>
      <c r="C10" s="51">
        <v>3</v>
      </c>
      <c r="D10" s="51">
        <v>4</v>
      </c>
      <c r="E10" s="51">
        <v>5</v>
      </c>
      <c r="F10" s="51">
        <v>6</v>
      </c>
      <c r="G10" s="51">
        <v>7</v>
      </c>
    </row>
    <row r="11" spans="1:7" ht="15">
      <c r="A11" s="27" t="s">
        <v>150</v>
      </c>
      <c r="B11" s="52">
        <v>1</v>
      </c>
      <c r="C11" s="52" t="s">
        <v>151</v>
      </c>
      <c r="D11" s="202">
        <v>9075917955</v>
      </c>
      <c r="E11" s="217">
        <v>167265998694</v>
      </c>
      <c r="F11" s="202">
        <v>226911532256</v>
      </c>
      <c r="G11" s="217">
        <v>409595694360</v>
      </c>
    </row>
    <row r="12" spans="1:7" ht="15">
      <c r="A12" s="12" t="s">
        <v>152</v>
      </c>
      <c r="B12" s="14">
        <v>2</v>
      </c>
      <c r="C12" s="14"/>
      <c r="D12" s="17"/>
      <c r="E12" s="218"/>
      <c r="F12" s="17"/>
      <c r="G12" s="218"/>
    </row>
    <row r="13" spans="1:7" ht="15">
      <c r="A13" s="12" t="s">
        <v>153</v>
      </c>
      <c r="B13" s="14">
        <v>10</v>
      </c>
      <c r="C13" s="14"/>
      <c r="D13" s="17">
        <f>D11-D12</f>
        <v>9075917955</v>
      </c>
      <c r="E13" s="218">
        <f>E11-E12</f>
        <v>167265998694</v>
      </c>
      <c r="F13" s="17">
        <f>F11-F12</f>
        <v>226911532256</v>
      </c>
      <c r="G13" s="218">
        <f>G11-G12</f>
        <v>409595694360</v>
      </c>
    </row>
    <row r="14" spans="1:7" ht="15">
      <c r="A14" s="12" t="s">
        <v>154</v>
      </c>
      <c r="B14" s="14"/>
      <c r="C14" s="14"/>
      <c r="D14" s="17"/>
      <c r="E14" s="218"/>
      <c r="F14" s="17"/>
      <c r="G14" s="218"/>
    </row>
    <row r="15" spans="1:7" ht="15">
      <c r="A15" s="12" t="s">
        <v>155</v>
      </c>
      <c r="B15" s="14">
        <v>11</v>
      </c>
      <c r="C15" s="14" t="s">
        <v>156</v>
      </c>
      <c r="D15" s="17"/>
      <c r="E15" s="218">
        <v>158517199092</v>
      </c>
      <c r="F15" s="17">
        <v>201867065818</v>
      </c>
      <c r="G15" s="218">
        <v>386080879372</v>
      </c>
    </row>
    <row r="16" spans="1:7" ht="15">
      <c r="A16" s="12" t="s">
        <v>157</v>
      </c>
      <c r="B16" s="14">
        <v>20</v>
      </c>
      <c r="C16" s="14"/>
      <c r="D16" s="17">
        <f>D13-D15</f>
        <v>9075917955</v>
      </c>
      <c r="E16" s="218">
        <f>E13-E15</f>
        <v>8748799602</v>
      </c>
      <c r="F16" s="17">
        <f>F13-F15</f>
        <v>25044466438</v>
      </c>
      <c r="G16" s="218">
        <f>G13-G15</f>
        <v>23514814988</v>
      </c>
    </row>
    <row r="17" spans="1:7" ht="15">
      <c r="A17" s="12" t="s">
        <v>158</v>
      </c>
      <c r="B17" s="14"/>
      <c r="C17" s="14"/>
      <c r="D17" s="17"/>
      <c r="E17" s="218"/>
      <c r="F17" s="17"/>
      <c r="G17" s="218"/>
    </row>
    <row r="18" spans="1:7" ht="15">
      <c r="A18" s="12" t="s">
        <v>159</v>
      </c>
      <c r="B18" s="14">
        <v>21</v>
      </c>
      <c r="C18" s="14" t="s">
        <v>160</v>
      </c>
      <c r="D18" s="17">
        <v>2413807960</v>
      </c>
      <c r="E18" s="218">
        <v>3989885203</v>
      </c>
      <c r="F18" s="17">
        <v>10077065940</v>
      </c>
      <c r="G18" s="218">
        <v>14122312634</v>
      </c>
    </row>
    <row r="19" spans="1:7" ht="15">
      <c r="A19" s="12" t="s">
        <v>161</v>
      </c>
      <c r="B19" s="14">
        <v>22</v>
      </c>
      <c r="C19" s="14" t="s">
        <v>162</v>
      </c>
      <c r="D19" s="201">
        <v>1112059676</v>
      </c>
      <c r="E19" s="218">
        <v>993922628</v>
      </c>
      <c r="F19" s="201">
        <v>3743560274</v>
      </c>
      <c r="G19" s="218">
        <v>3501375686</v>
      </c>
    </row>
    <row r="20" spans="1:7" ht="15">
      <c r="A20" s="12" t="s">
        <v>163</v>
      </c>
      <c r="B20" s="14">
        <v>23</v>
      </c>
      <c r="C20" s="14"/>
      <c r="D20" s="221">
        <v>1110708578</v>
      </c>
      <c r="E20" s="222">
        <v>861108365</v>
      </c>
      <c r="F20" s="221">
        <v>4236157728</v>
      </c>
      <c r="G20" s="222">
        <v>2929985401</v>
      </c>
    </row>
    <row r="21" spans="1:7" ht="15">
      <c r="A21" s="12" t="s">
        <v>164</v>
      </c>
      <c r="B21" s="14">
        <v>24</v>
      </c>
      <c r="C21" s="14"/>
      <c r="D21" s="201">
        <v>6280069651</v>
      </c>
      <c r="E21" s="218">
        <v>3148397225</v>
      </c>
      <c r="F21" s="201">
        <v>13986554546</v>
      </c>
      <c r="G21" s="218">
        <v>8666561496</v>
      </c>
    </row>
    <row r="22" spans="1:7" ht="15">
      <c r="A22" s="12" t="s">
        <v>165</v>
      </c>
      <c r="B22" s="14">
        <v>25</v>
      </c>
      <c r="C22" s="14"/>
      <c r="D22" s="201">
        <v>1246408949</v>
      </c>
      <c r="E22" s="218">
        <v>1349508170</v>
      </c>
      <c r="F22" s="201">
        <v>3619123766</v>
      </c>
      <c r="G22" s="218">
        <v>3997684788</v>
      </c>
    </row>
    <row r="23" spans="1:7" ht="15">
      <c r="A23" s="12" t="s">
        <v>166</v>
      </c>
      <c r="B23" s="14">
        <v>30</v>
      </c>
      <c r="C23" s="14"/>
      <c r="D23" s="17">
        <f>D16+D18-D19-D21-D22</f>
        <v>2851187639</v>
      </c>
      <c r="E23" s="218">
        <f>E16+E18-E19-E21-E22</f>
        <v>7246856782</v>
      </c>
      <c r="F23" s="17">
        <f>F16+F18-F19-F21-F22</f>
        <v>13772293792</v>
      </c>
      <c r="G23" s="218">
        <f>G16+G18-G19-G21-G22</f>
        <v>21471505652</v>
      </c>
    </row>
    <row r="24" spans="1:7" ht="15">
      <c r="A24" s="12" t="s">
        <v>167</v>
      </c>
      <c r="B24" s="14"/>
      <c r="C24" s="14"/>
      <c r="D24" s="17"/>
      <c r="E24" s="218"/>
      <c r="F24" s="17"/>
      <c r="G24" s="218"/>
    </row>
    <row r="25" spans="1:7" ht="15">
      <c r="A25" s="12" t="s">
        <v>168</v>
      </c>
      <c r="B25" s="14">
        <v>31</v>
      </c>
      <c r="C25" s="14"/>
      <c r="D25" s="17">
        <v>88123932</v>
      </c>
      <c r="E25" s="218">
        <v>5861725</v>
      </c>
      <c r="F25" s="17">
        <v>250046265</v>
      </c>
      <c r="G25" s="218">
        <v>301345465</v>
      </c>
    </row>
    <row r="26" spans="1:7" ht="15">
      <c r="A26" s="12" t="s">
        <v>169</v>
      </c>
      <c r="B26" s="14">
        <v>32</v>
      </c>
      <c r="C26" s="14"/>
      <c r="D26" s="17">
        <v>784</v>
      </c>
      <c r="E26" s="218">
        <v>800</v>
      </c>
      <c r="F26" s="17">
        <v>11884</v>
      </c>
      <c r="G26" s="218">
        <v>11826</v>
      </c>
    </row>
    <row r="27" spans="1:7" ht="15">
      <c r="A27" s="12" t="s">
        <v>170</v>
      </c>
      <c r="B27" s="14">
        <v>40</v>
      </c>
      <c r="C27" s="14"/>
      <c r="D27" s="17">
        <f>D25-D26</f>
        <v>88123148</v>
      </c>
      <c r="E27" s="218">
        <f>E25-E26</f>
        <v>5860925</v>
      </c>
      <c r="F27" s="17">
        <f>F25-F26</f>
        <v>250034381</v>
      </c>
      <c r="G27" s="218">
        <f>G25-G26</f>
        <v>301333639</v>
      </c>
    </row>
    <row r="28" spans="1:7" ht="15">
      <c r="A28" s="12" t="s">
        <v>171</v>
      </c>
      <c r="B28" s="14">
        <v>50</v>
      </c>
      <c r="C28" s="14"/>
      <c r="D28" s="15">
        <f>D23+D27</f>
        <v>2939310787</v>
      </c>
      <c r="E28" s="219">
        <f>E23+E27</f>
        <v>7252717707</v>
      </c>
      <c r="F28" s="15">
        <f>F23+F27</f>
        <v>14022328173</v>
      </c>
      <c r="G28" s="219">
        <f>G23+G27</f>
        <v>21772839291</v>
      </c>
    </row>
    <row r="29" spans="1:7" ht="15">
      <c r="A29" s="12" t="s">
        <v>172</v>
      </c>
      <c r="B29" s="14">
        <v>51</v>
      </c>
      <c r="C29" s="14" t="s">
        <v>589</v>
      </c>
      <c r="D29" s="17">
        <f>(D28+67500000-2889781)*22%</f>
        <v>660862621.32</v>
      </c>
      <c r="E29" s="218">
        <v>1826304427</v>
      </c>
      <c r="F29" s="17">
        <f>(F28+120000000-2889781)*22%</f>
        <v>3110676446.2400002</v>
      </c>
      <c r="G29" s="218">
        <v>5468859960</v>
      </c>
    </row>
    <row r="30" spans="1:7" ht="15">
      <c r="A30" s="12" t="s">
        <v>173</v>
      </c>
      <c r="B30" s="14">
        <v>52</v>
      </c>
      <c r="C30" s="14" t="s">
        <v>589</v>
      </c>
      <c r="D30" s="17">
        <v>635752</v>
      </c>
      <c r="E30" s="218"/>
      <c r="F30" s="17">
        <v>635752</v>
      </c>
      <c r="G30" s="218">
        <v>21222363</v>
      </c>
    </row>
    <row r="31" spans="1:7" ht="15">
      <c r="A31" s="12" t="s">
        <v>174</v>
      </c>
      <c r="B31" s="14">
        <v>60</v>
      </c>
      <c r="C31" s="14"/>
      <c r="D31" s="17">
        <f>D28-D29-D30</f>
        <v>2277812413.68</v>
      </c>
      <c r="E31" s="218">
        <f>E28-E29-E30</f>
        <v>5426413280</v>
      </c>
      <c r="F31" s="17">
        <f>F28-F29-F30</f>
        <v>10911015974.76</v>
      </c>
      <c r="G31" s="218">
        <f>G28-G29-G30</f>
        <v>16282756968</v>
      </c>
    </row>
    <row r="32" spans="1:7" ht="15">
      <c r="A32" s="12" t="s">
        <v>175</v>
      </c>
      <c r="B32" s="14"/>
      <c r="C32" s="14"/>
      <c r="D32" s="17"/>
      <c r="E32" s="218"/>
      <c r="F32" s="17"/>
      <c r="G32" s="218"/>
    </row>
    <row r="33" spans="1:7" ht="15">
      <c r="A33" s="35" t="s">
        <v>176</v>
      </c>
      <c r="B33" s="22">
        <v>70</v>
      </c>
      <c r="C33" s="22"/>
      <c r="D33" s="54">
        <f>D31/(8214692-303170)</f>
        <v>287.9107728803636</v>
      </c>
      <c r="E33" s="220">
        <f>E31/(8214692-303170)</f>
        <v>685.8874032076255</v>
      </c>
      <c r="F33" s="54">
        <f>F31/(8214692-303170)</f>
        <v>1379.1298279597781</v>
      </c>
      <c r="G33" s="220">
        <f>G31/(8214692-303170)</f>
        <v>2058.106767319866</v>
      </c>
    </row>
    <row r="34" spans="1:7" ht="9.75" customHeight="1">
      <c r="A34" s="136"/>
      <c r="B34" s="118"/>
      <c r="C34" s="118"/>
      <c r="D34" s="119"/>
      <c r="E34" s="119"/>
      <c r="F34" s="119"/>
      <c r="G34" s="119"/>
    </row>
    <row r="35" spans="1:7" ht="15">
      <c r="A35" s="24"/>
      <c r="B35" s="24"/>
      <c r="C35" s="24"/>
      <c r="D35" s="24"/>
      <c r="E35" s="55" t="s">
        <v>601</v>
      </c>
      <c r="F35" s="24"/>
      <c r="G35" s="24"/>
    </row>
    <row r="36" spans="1:7" ht="15">
      <c r="A36" s="39" t="s">
        <v>177</v>
      </c>
      <c r="B36" s="39" t="s">
        <v>178</v>
      </c>
      <c r="C36" s="24"/>
      <c r="D36" s="24"/>
      <c r="E36" s="236" t="s">
        <v>139</v>
      </c>
      <c r="F36" s="236"/>
      <c r="G36" s="24"/>
    </row>
    <row r="37" spans="1:7" ht="15">
      <c r="A37" s="39"/>
      <c r="B37" s="24"/>
      <c r="C37" s="24"/>
      <c r="D37" s="24"/>
      <c r="E37" s="24"/>
      <c r="F37" s="24"/>
      <c r="G37" s="24"/>
    </row>
    <row r="38" spans="1:7" ht="15">
      <c r="A38" s="24"/>
      <c r="B38" s="24"/>
      <c r="C38" s="24"/>
      <c r="D38" s="24"/>
      <c r="E38" s="24"/>
      <c r="F38" s="24"/>
      <c r="G38" s="24"/>
    </row>
    <row r="39" spans="1:7" ht="15">
      <c r="A39" s="24"/>
      <c r="B39" s="24"/>
      <c r="C39" s="24"/>
      <c r="D39" s="24"/>
      <c r="E39" s="24"/>
      <c r="F39" s="24"/>
      <c r="G39" s="24"/>
    </row>
    <row r="40" spans="1:7" ht="15">
      <c r="A40" s="24"/>
      <c r="B40" s="24"/>
      <c r="C40" s="24"/>
      <c r="D40" s="24"/>
      <c r="E40" s="24"/>
      <c r="F40" s="24"/>
      <c r="G40" s="24"/>
    </row>
    <row r="41" spans="1:7" ht="15">
      <c r="A41" s="24"/>
      <c r="B41" s="24"/>
      <c r="C41" s="24"/>
      <c r="D41" s="24"/>
      <c r="E41" s="24"/>
      <c r="F41" s="24"/>
      <c r="G41" s="24"/>
    </row>
    <row r="42" spans="1:7" ht="15">
      <c r="A42" s="24"/>
      <c r="B42" s="24"/>
      <c r="C42" s="24"/>
      <c r="D42" s="24"/>
      <c r="E42" s="24"/>
      <c r="F42" s="24"/>
      <c r="G42" s="24"/>
    </row>
    <row r="43" spans="1:7" ht="15">
      <c r="A43" s="24"/>
      <c r="B43" s="24"/>
      <c r="C43" s="24"/>
      <c r="D43" s="24"/>
      <c r="E43" s="24"/>
      <c r="F43" s="24"/>
      <c r="G43" s="24"/>
    </row>
    <row r="44" spans="1:7" ht="15">
      <c r="A44" s="24"/>
      <c r="B44" s="24"/>
      <c r="C44" s="24"/>
      <c r="D44" s="24"/>
      <c r="E44" s="24"/>
      <c r="F44" s="24"/>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24"/>
      <c r="G48" s="24"/>
    </row>
    <row r="49" spans="1:7" ht="15">
      <c r="A49" s="24"/>
      <c r="B49" s="24"/>
      <c r="C49" s="24"/>
      <c r="D49" s="24"/>
      <c r="E49" s="24"/>
      <c r="F49" s="24"/>
      <c r="G49" s="24"/>
    </row>
    <row r="50" spans="1:7" ht="15">
      <c r="A50" s="24"/>
      <c r="B50" s="24"/>
      <c r="C50" s="24"/>
      <c r="D50" s="24"/>
      <c r="E50" s="24"/>
      <c r="F50" s="24"/>
      <c r="G50" s="24"/>
    </row>
    <row r="51" spans="1:7" ht="15">
      <c r="A51" s="24"/>
      <c r="B51" s="24"/>
      <c r="C51" s="24"/>
      <c r="D51" s="24"/>
      <c r="E51" s="24"/>
      <c r="F51" s="24"/>
      <c r="G51" s="24"/>
    </row>
    <row r="52" spans="1:7" ht="15">
      <c r="A52" s="24"/>
      <c r="B52" s="24"/>
      <c r="C52" s="24"/>
      <c r="D52" s="24"/>
      <c r="E52" s="24"/>
      <c r="F52" s="24"/>
      <c r="G52" s="24"/>
    </row>
    <row r="53" spans="1:7" ht="15">
      <c r="A53" s="24"/>
      <c r="B53" s="24"/>
      <c r="C53" s="24"/>
      <c r="D53" s="24"/>
      <c r="E53" s="24"/>
      <c r="F53" s="24"/>
      <c r="G53" s="24"/>
    </row>
    <row r="54" spans="1:7" ht="15">
      <c r="A54" s="24"/>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
      <c r="A63" s="24"/>
      <c r="B63" s="24"/>
      <c r="C63" s="24"/>
      <c r="D63" s="24"/>
      <c r="E63" s="24"/>
      <c r="F63" s="24"/>
      <c r="G63" s="24"/>
    </row>
    <row r="64" spans="1:7" ht="15">
      <c r="A64" s="24"/>
      <c r="B64" s="24"/>
      <c r="C64" s="24"/>
      <c r="D64" s="24"/>
      <c r="E64" s="24"/>
      <c r="F64" s="24"/>
      <c r="G64" s="24"/>
    </row>
    <row r="65" spans="1:7" ht="15">
      <c r="A65" s="24"/>
      <c r="B65" s="24"/>
      <c r="C65" s="24"/>
      <c r="D65" s="24"/>
      <c r="E65" s="24"/>
      <c r="F65" s="24"/>
      <c r="G65" s="24"/>
    </row>
    <row r="66" spans="1:7" ht="15">
      <c r="A66" s="24"/>
      <c r="B66" s="24"/>
      <c r="C66" s="24"/>
      <c r="D66" s="24"/>
      <c r="E66" s="24"/>
      <c r="F66" s="24"/>
      <c r="G66" s="24"/>
    </row>
    <row r="67" spans="1:7" ht="15">
      <c r="A67" s="24"/>
      <c r="B67" s="24"/>
      <c r="C67" s="24"/>
      <c r="D67" s="24"/>
      <c r="E67" s="24"/>
      <c r="F67" s="24"/>
      <c r="G67" s="24"/>
    </row>
    <row r="68" spans="1:7" ht="15">
      <c r="A68" s="24"/>
      <c r="B68" s="24"/>
      <c r="C68" s="24"/>
      <c r="D68" s="24"/>
      <c r="E68" s="24"/>
      <c r="F68" s="24"/>
      <c r="G68" s="24"/>
    </row>
    <row r="69" spans="1:7" ht="15">
      <c r="A69" s="24"/>
      <c r="B69" s="24"/>
      <c r="C69" s="24"/>
      <c r="D69" s="24"/>
      <c r="E69" s="24"/>
      <c r="F69" s="24"/>
      <c r="G69" s="24"/>
    </row>
    <row r="70" spans="1:7" ht="15">
      <c r="A70" s="24"/>
      <c r="B70" s="24"/>
      <c r="C70" s="24"/>
      <c r="D70" s="24"/>
      <c r="E70" s="24"/>
      <c r="F70" s="24"/>
      <c r="G70" s="24"/>
    </row>
    <row r="71" spans="1:7" ht="15">
      <c r="A71" s="24"/>
      <c r="B71" s="24"/>
      <c r="C71" s="24"/>
      <c r="D71" s="24"/>
      <c r="E71" s="24"/>
      <c r="F71" s="24"/>
      <c r="G71" s="24"/>
    </row>
    <row r="72" spans="1:7" ht="15">
      <c r="A72" s="24"/>
      <c r="B72" s="24"/>
      <c r="C72" s="24"/>
      <c r="D72" s="24"/>
      <c r="E72" s="24"/>
      <c r="F72" s="24"/>
      <c r="G72" s="24"/>
    </row>
    <row r="73" spans="1:7" ht="15">
      <c r="A73" s="24"/>
      <c r="B73" s="24"/>
      <c r="C73" s="24"/>
      <c r="D73" s="24"/>
      <c r="E73" s="24"/>
      <c r="F73" s="24"/>
      <c r="G73" s="24"/>
    </row>
    <row r="74" spans="1:7" ht="15">
      <c r="A74" s="24"/>
      <c r="B74" s="24"/>
      <c r="C74" s="24"/>
      <c r="D74" s="24"/>
      <c r="E74" s="24"/>
      <c r="F74" s="24"/>
      <c r="G74" s="24"/>
    </row>
    <row r="75" spans="1:7" ht="15">
      <c r="A75" s="24"/>
      <c r="B75" s="24"/>
      <c r="C75" s="24"/>
      <c r="D75" s="24"/>
      <c r="E75" s="24"/>
      <c r="F75" s="24"/>
      <c r="G75" s="24"/>
    </row>
    <row r="76" spans="1:7" ht="15">
      <c r="A76" s="24"/>
      <c r="B76" s="24"/>
      <c r="C76" s="24"/>
      <c r="D76" s="24"/>
      <c r="E76" s="24"/>
      <c r="F76" s="24"/>
      <c r="G76" s="24"/>
    </row>
    <row r="77" spans="1:7" ht="15">
      <c r="A77" s="24"/>
      <c r="B77" s="24"/>
      <c r="C77" s="24"/>
      <c r="D77" s="24"/>
      <c r="E77" s="24"/>
      <c r="F77" s="24"/>
      <c r="G77" s="24"/>
    </row>
    <row r="78" spans="1:7" ht="15">
      <c r="A78" s="24"/>
      <c r="B78" s="24"/>
      <c r="C78" s="24"/>
      <c r="D78" s="24"/>
      <c r="E78" s="24"/>
      <c r="F78" s="24"/>
      <c r="G78" s="24"/>
    </row>
    <row r="79" spans="1:7" ht="15">
      <c r="A79" s="24"/>
      <c r="B79" s="24"/>
      <c r="C79" s="24"/>
      <c r="D79" s="24"/>
      <c r="E79" s="24"/>
      <c r="F79" s="24"/>
      <c r="G79" s="24"/>
    </row>
    <row r="80" spans="1:7" ht="15">
      <c r="A80" s="24"/>
      <c r="B80" s="24"/>
      <c r="C80" s="24"/>
      <c r="D80" s="24"/>
      <c r="E80" s="24"/>
      <c r="F80" s="24"/>
      <c r="G80" s="24"/>
    </row>
    <row r="81" spans="1:7" ht="15">
      <c r="A81" s="24"/>
      <c r="B81" s="24"/>
      <c r="C81" s="24"/>
      <c r="D81" s="24"/>
      <c r="E81" s="24"/>
      <c r="F81" s="24"/>
      <c r="G81" s="24"/>
    </row>
    <row r="82" spans="1:7" ht="15">
      <c r="A82" s="24"/>
      <c r="B82" s="24"/>
      <c r="C82" s="24"/>
      <c r="D82" s="24"/>
      <c r="E82" s="24"/>
      <c r="F82" s="24"/>
      <c r="G82" s="24"/>
    </row>
    <row r="83" spans="1:7" ht="15">
      <c r="A83" s="24"/>
      <c r="B83" s="24"/>
      <c r="C83" s="24"/>
      <c r="D83" s="24"/>
      <c r="E83" s="24"/>
      <c r="F83" s="24"/>
      <c r="G83" s="24"/>
    </row>
    <row r="84" spans="1:7" ht="15">
      <c r="A84" s="24"/>
      <c r="B84" s="24"/>
      <c r="C84" s="24"/>
      <c r="D84" s="24"/>
      <c r="E84" s="24"/>
      <c r="F84" s="24"/>
      <c r="G84" s="24"/>
    </row>
    <row r="85" spans="1:7" ht="15">
      <c r="A85" s="24"/>
      <c r="B85" s="24"/>
      <c r="C85" s="24"/>
      <c r="D85" s="24"/>
      <c r="E85" s="24"/>
      <c r="F85" s="24"/>
      <c r="G85" s="24"/>
    </row>
    <row r="86" spans="1:7" ht="15">
      <c r="A86" s="24"/>
      <c r="B86" s="24"/>
      <c r="C86" s="24"/>
      <c r="D86" s="24"/>
      <c r="E86" s="24"/>
      <c r="F86" s="24"/>
      <c r="G86" s="24"/>
    </row>
    <row r="87" spans="1:7" ht="15">
      <c r="A87" s="24"/>
      <c r="B87" s="24"/>
      <c r="C87" s="24"/>
      <c r="D87" s="24"/>
      <c r="E87" s="24"/>
      <c r="F87" s="24"/>
      <c r="G87" s="24"/>
    </row>
    <row r="88" spans="1:7" ht="15">
      <c r="A88" s="24"/>
      <c r="B88" s="24"/>
      <c r="C88" s="24"/>
      <c r="D88" s="24"/>
      <c r="E88" s="24"/>
      <c r="F88" s="24"/>
      <c r="G88" s="24"/>
    </row>
    <row r="89" spans="1:7" ht="15">
      <c r="A89" s="24"/>
      <c r="B89" s="24"/>
      <c r="C89" s="24"/>
      <c r="D89" s="24"/>
      <c r="E89" s="24"/>
      <c r="F89" s="24"/>
      <c r="G89" s="24"/>
    </row>
    <row r="90" spans="1:7" ht="15">
      <c r="A90" s="24"/>
      <c r="B90" s="24"/>
      <c r="C90" s="24"/>
      <c r="D90" s="24"/>
      <c r="E90" s="24"/>
      <c r="F90" s="24"/>
      <c r="G90" s="24"/>
    </row>
    <row r="91" spans="1:7" ht="15">
      <c r="A91" s="24"/>
      <c r="B91" s="24"/>
      <c r="C91" s="24"/>
      <c r="D91" s="24"/>
      <c r="E91" s="24"/>
      <c r="F91" s="24"/>
      <c r="G91" s="24"/>
    </row>
    <row r="92" spans="1:7" ht="15">
      <c r="A92" s="24"/>
      <c r="B92" s="24"/>
      <c r="C92" s="24"/>
      <c r="D92" s="24"/>
      <c r="E92" s="24"/>
      <c r="F92" s="24"/>
      <c r="G92" s="24"/>
    </row>
    <row r="93" spans="1:7" ht="15">
      <c r="A93" s="24"/>
      <c r="B93" s="24"/>
      <c r="C93" s="24"/>
      <c r="D93" s="24"/>
      <c r="E93" s="24"/>
      <c r="F93" s="24"/>
      <c r="G93" s="24"/>
    </row>
    <row r="94" spans="1:7" ht="15">
      <c r="A94" s="24"/>
      <c r="B94" s="24"/>
      <c r="C94" s="24"/>
      <c r="D94" s="24"/>
      <c r="E94" s="24"/>
      <c r="F94" s="24"/>
      <c r="G94" s="24"/>
    </row>
    <row r="95" spans="1:7" ht="15">
      <c r="A95" s="24"/>
      <c r="B95" s="24"/>
      <c r="C95" s="24"/>
      <c r="D95" s="24"/>
      <c r="E95" s="24"/>
      <c r="F95" s="24"/>
      <c r="G95" s="24"/>
    </row>
    <row r="96" spans="1:7" ht="15">
      <c r="A96" s="24"/>
      <c r="B96" s="24"/>
      <c r="C96" s="24"/>
      <c r="D96" s="24"/>
      <c r="E96" s="24"/>
      <c r="F96" s="24"/>
      <c r="G96" s="24"/>
    </row>
    <row r="97" spans="1:7" ht="15">
      <c r="A97" s="24"/>
      <c r="B97" s="24"/>
      <c r="C97" s="24"/>
      <c r="D97" s="24"/>
      <c r="E97" s="24"/>
      <c r="F97" s="24"/>
      <c r="G97" s="24"/>
    </row>
    <row r="98" spans="1:7" ht="15">
      <c r="A98" s="24"/>
      <c r="B98" s="24"/>
      <c r="C98" s="24"/>
      <c r="D98" s="24"/>
      <c r="E98" s="24"/>
      <c r="F98" s="24"/>
      <c r="G98" s="24"/>
    </row>
    <row r="99" spans="1:7" ht="15">
      <c r="A99" s="24"/>
      <c r="B99" s="24"/>
      <c r="C99" s="24"/>
      <c r="D99" s="24"/>
      <c r="E99" s="24"/>
      <c r="F99" s="24"/>
      <c r="G99" s="24"/>
    </row>
    <row r="100" spans="1:7" ht="15">
      <c r="A100" s="24"/>
      <c r="B100" s="24"/>
      <c r="C100" s="24"/>
      <c r="D100" s="24"/>
      <c r="E100" s="24"/>
      <c r="F100" s="24"/>
      <c r="G100" s="24"/>
    </row>
    <row r="101" spans="1:7" ht="15">
      <c r="A101" s="24"/>
      <c r="B101" s="24"/>
      <c r="C101" s="24"/>
      <c r="D101" s="24"/>
      <c r="E101" s="24"/>
      <c r="F101" s="24"/>
      <c r="G101" s="24"/>
    </row>
    <row r="102" spans="1:7" ht="15">
      <c r="A102" s="24"/>
      <c r="B102" s="24"/>
      <c r="C102" s="24"/>
      <c r="D102" s="24"/>
      <c r="E102" s="24"/>
      <c r="F102" s="24"/>
      <c r="G102" s="24"/>
    </row>
    <row r="103" spans="1:7" ht="15">
      <c r="A103" s="24"/>
      <c r="B103" s="24"/>
      <c r="C103" s="24"/>
      <c r="D103" s="24"/>
      <c r="E103" s="24"/>
      <c r="F103" s="24"/>
      <c r="G103" s="24"/>
    </row>
    <row r="104" spans="1:7" ht="15">
      <c r="A104" s="24"/>
      <c r="B104" s="24"/>
      <c r="C104" s="24"/>
      <c r="D104" s="24"/>
      <c r="E104" s="24"/>
      <c r="F104" s="24"/>
      <c r="G104" s="24"/>
    </row>
    <row r="105" spans="1:7" ht="15">
      <c r="A105" s="24"/>
      <c r="B105" s="24"/>
      <c r="C105" s="24"/>
      <c r="D105" s="24"/>
      <c r="E105" s="24"/>
      <c r="F105" s="24"/>
      <c r="G105" s="24"/>
    </row>
    <row r="106" spans="1:7" ht="15">
      <c r="A106" s="24"/>
      <c r="B106" s="24"/>
      <c r="C106" s="24"/>
      <c r="D106" s="24"/>
      <c r="E106" s="24"/>
      <c r="F106" s="24"/>
      <c r="G106" s="24"/>
    </row>
    <row r="107" spans="1:7" ht="15">
      <c r="A107" s="24"/>
      <c r="B107" s="24"/>
      <c r="C107" s="24"/>
      <c r="D107" s="24"/>
      <c r="E107" s="24"/>
      <c r="F107" s="24"/>
      <c r="G107" s="24"/>
    </row>
    <row r="108" spans="1:7" ht="15">
      <c r="A108" s="24"/>
      <c r="B108" s="24"/>
      <c r="C108" s="24"/>
      <c r="D108" s="24"/>
      <c r="E108" s="24"/>
      <c r="F108" s="24"/>
      <c r="G108" s="24"/>
    </row>
    <row r="109" spans="1:7" ht="15">
      <c r="A109" s="24"/>
      <c r="B109" s="24"/>
      <c r="C109" s="24"/>
      <c r="D109" s="24"/>
      <c r="E109" s="24"/>
      <c r="F109" s="24"/>
      <c r="G109" s="24"/>
    </row>
    <row r="110" spans="1:7" ht="15">
      <c r="A110" s="24"/>
      <c r="B110" s="24"/>
      <c r="C110" s="24"/>
      <c r="D110" s="24"/>
      <c r="E110" s="24"/>
      <c r="F110" s="24"/>
      <c r="G110" s="24"/>
    </row>
    <row r="111" spans="1:7" ht="15">
      <c r="A111" s="24"/>
      <c r="B111" s="24"/>
      <c r="C111" s="24"/>
      <c r="D111" s="24"/>
      <c r="E111" s="24"/>
      <c r="F111" s="24"/>
      <c r="G111" s="24"/>
    </row>
    <row r="112" spans="1:7" ht="15">
      <c r="A112" s="24"/>
      <c r="B112" s="24"/>
      <c r="C112" s="24"/>
      <c r="D112" s="24"/>
      <c r="E112" s="24"/>
      <c r="F112" s="24"/>
      <c r="G112" s="24"/>
    </row>
    <row r="113" spans="1:7" ht="15">
      <c r="A113" s="24"/>
      <c r="B113" s="24"/>
      <c r="C113" s="24"/>
      <c r="D113" s="24"/>
      <c r="E113" s="24"/>
      <c r="F113" s="24"/>
      <c r="G113" s="24"/>
    </row>
    <row r="114" spans="1:7" ht="15">
      <c r="A114" s="24"/>
      <c r="B114" s="24"/>
      <c r="C114" s="24"/>
      <c r="D114" s="24"/>
      <c r="E114" s="24"/>
      <c r="F114" s="24"/>
      <c r="G114" s="24"/>
    </row>
    <row r="115" spans="1:7" ht="15">
      <c r="A115" s="24"/>
      <c r="B115" s="24"/>
      <c r="C115" s="24"/>
      <c r="D115" s="24"/>
      <c r="E115" s="24"/>
      <c r="F115" s="24"/>
      <c r="G115" s="24"/>
    </row>
    <row r="116" spans="1:7" ht="15">
      <c r="A116" s="24"/>
      <c r="B116" s="24"/>
      <c r="C116" s="24"/>
      <c r="D116" s="24"/>
      <c r="E116" s="24"/>
      <c r="F116" s="24"/>
      <c r="G116" s="24"/>
    </row>
    <row r="117" spans="1:7" ht="15">
      <c r="A117" s="24"/>
      <c r="B117" s="24"/>
      <c r="C117" s="24"/>
      <c r="D117" s="24"/>
      <c r="E117" s="24"/>
      <c r="F117" s="24"/>
      <c r="G117" s="24"/>
    </row>
    <row r="118" spans="1:7" ht="15">
      <c r="A118" s="24"/>
      <c r="B118" s="24"/>
      <c r="C118" s="24"/>
      <c r="D118" s="24"/>
      <c r="E118" s="24"/>
      <c r="F118" s="24"/>
      <c r="G118" s="24"/>
    </row>
    <row r="119" spans="1:7" ht="15">
      <c r="A119" s="24"/>
      <c r="B119" s="24"/>
      <c r="C119" s="24"/>
      <c r="D119" s="24"/>
      <c r="E119" s="24"/>
      <c r="F119" s="24"/>
      <c r="G119" s="24"/>
    </row>
    <row r="120" spans="1:7" ht="15">
      <c r="A120" s="24"/>
      <c r="B120" s="24"/>
      <c r="C120" s="24"/>
      <c r="D120" s="24"/>
      <c r="E120" s="24"/>
      <c r="F120" s="24"/>
      <c r="G120" s="24"/>
    </row>
    <row r="121" spans="1:7" ht="15">
      <c r="A121" s="24"/>
      <c r="B121" s="24"/>
      <c r="C121" s="24"/>
      <c r="D121" s="24"/>
      <c r="E121" s="24"/>
      <c r="F121" s="24"/>
      <c r="G121" s="24"/>
    </row>
    <row r="122" spans="1:7" ht="15">
      <c r="A122" s="24"/>
      <c r="B122" s="24"/>
      <c r="C122" s="24"/>
      <c r="D122" s="24"/>
      <c r="E122" s="24"/>
      <c r="F122" s="24"/>
      <c r="G122" s="24"/>
    </row>
    <row r="123" spans="1:7" ht="15">
      <c r="A123" s="24"/>
      <c r="B123" s="24"/>
      <c r="C123" s="24"/>
      <c r="D123" s="24"/>
      <c r="E123" s="24"/>
      <c r="F123" s="24"/>
      <c r="G123" s="24"/>
    </row>
    <row r="124" spans="1:7" ht="15">
      <c r="A124" s="24"/>
      <c r="B124" s="24"/>
      <c r="C124" s="24"/>
      <c r="D124" s="24"/>
      <c r="E124" s="24"/>
      <c r="F124" s="24"/>
      <c r="G124" s="24"/>
    </row>
    <row r="125" spans="1:7" ht="15">
      <c r="A125" s="24"/>
      <c r="B125" s="24"/>
      <c r="C125" s="24"/>
      <c r="D125" s="24"/>
      <c r="E125" s="24"/>
      <c r="F125" s="24"/>
      <c r="G125" s="24"/>
    </row>
    <row r="126" spans="1:7" ht="15">
      <c r="A126" s="24"/>
      <c r="B126" s="24"/>
      <c r="C126" s="24"/>
      <c r="D126" s="24"/>
      <c r="E126" s="24"/>
      <c r="F126" s="24"/>
      <c r="G126" s="24"/>
    </row>
    <row r="127" spans="1:7" ht="15">
      <c r="A127" s="24"/>
      <c r="B127" s="24"/>
      <c r="C127" s="24"/>
      <c r="D127" s="24"/>
      <c r="E127" s="24"/>
      <c r="F127" s="24"/>
      <c r="G127" s="24"/>
    </row>
    <row r="128" spans="1:7" ht="15">
      <c r="A128" s="24"/>
      <c r="B128" s="24"/>
      <c r="C128" s="24"/>
      <c r="D128" s="24"/>
      <c r="E128" s="24"/>
      <c r="F128" s="24"/>
      <c r="G128" s="24"/>
    </row>
    <row r="129" spans="1:7" ht="15">
      <c r="A129" s="24"/>
      <c r="B129" s="24"/>
      <c r="C129" s="24"/>
      <c r="D129" s="24"/>
      <c r="E129" s="24"/>
      <c r="F129" s="24"/>
      <c r="G129" s="24"/>
    </row>
    <row r="130" spans="1:7" ht="15">
      <c r="A130" s="24"/>
      <c r="B130" s="24"/>
      <c r="C130" s="24"/>
      <c r="D130" s="24"/>
      <c r="E130" s="24"/>
      <c r="F130" s="24"/>
      <c r="G130" s="24"/>
    </row>
    <row r="131" spans="1:7" ht="15">
      <c r="A131" s="24"/>
      <c r="B131" s="24"/>
      <c r="C131" s="24"/>
      <c r="D131" s="24"/>
      <c r="E131" s="24"/>
      <c r="F131" s="24"/>
      <c r="G131" s="24"/>
    </row>
    <row r="132" spans="1:7" ht="15">
      <c r="A132" s="24"/>
      <c r="B132" s="24"/>
      <c r="C132" s="24"/>
      <c r="D132" s="24"/>
      <c r="E132" s="24"/>
      <c r="F132" s="24"/>
      <c r="G132" s="24"/>
    </row>
    <row r="133" spans="1:7" ht="15">
      <c r="A133" s="24"/>
      <c r="B133" s="24"/>
      <c r="C133" s="24"/>
      <c r="D133" s="24"/>
      <c r="E133" s="24"/>
      <c r="F133" s="24"/>
      <c r="G133" s="24"/>
    </row>
    <row r="134" spans="1:7" ht="15">
      <c r="A134" s="24"/>
      <c r="B134" s="24"/>
      <c r="C134" s="24"/>
      <c r="D134" s="24"/>
      <c r="E134" s="24"/>
      <c r="F134" s="24"/>
      <c r="G134" s="24"/>
    </row>
    <row r="135" spans="1:7" ht="15">
      <c r="A135" s="24"/>
      <c r="B135" s="24"/>
      <c r="C135" s="24"/>
      <c r="D135" s="24"/>
      <c r="E135" s="24"/>
      <c r="F135" s="24"/>
      <c r="G135" s="24"/>
    </row>
    <row r="136" spans="1:7" ht="15">
      <c r="A136" s="24"/>
      <c r="B136" s="24"/>
      <c r="C136" s="24"/>
      <c r="D136" s="24"/>
      <c r="E136" s="24"/>
      <c r="F136" s="24"/>
      <c r="G136" s="24"/>
    </row>
    <row r="137" spans="1:7" ht="15">
      <c r="A137" s="24"/>
      <c r="B137" s="24"/>
      <c r="C137" s="24"/>
      <c r="D137" s="24"/>
      <c r="E137" s="24"/>
      <c r="F137" s="24"/>
      <c r="G137" s="24"/>
    </row>
    <row r="138" spans="1:7" ht="15">
      <c r="A138" s="24"/>
      <c r="B138" s="24"/>
      <c r="C138" s="24"/>
      <c r="D138" s="24"/>
      <c r="E138" s="24"/>
      <c r="F138" s="24"/>
      <c r="G138" s="24"/>
    </row>
    <row r="139" spans="1:7" ht="15">
      <c r="A139" s="24"/>
      <c r="B139" s="24"/>
      <c r="C139" s="24"/>
      <c r="D139" s="24"/>
      <c r="E139" s="24"/>
      <c r="F139" s="24"/>
      <c r="G139" s="24"/>
    </row>
    <row r="140" spans="1:7" ht="15">
      <c r="A140" s="24"/>
      <c r="B140" s="24"/>
      <c r="C140" s="24"/>
      <c r="D140" s="24"/>
      <c r="E140" s="24"/>
      <c r="F140" s="24"/>
      <c r="G140" s="24"/>
    </row>
    <row r="141" spans="1:7" ht="15">
      <c r="A141" s="24"/>
      <c r="B141" s="24"/>
      <c r="C141" s="24"/>
      <c r="D141" s="24"/>
      <c r="E141" s="24"/>
      <c r="F141" s="24"/>
      <c r="G141" s="24"/>
    </row>
    <row r="142" spans="1:7" ht="15">
      <c r="A142" s="24"/>
      <c r="B142" s="24"/>
      <c r="C142" s="24"/>
      <c r="D142" s="24"/>
      <c r="E142" s="24"/>
      <c r="F142" s="24"/>
      <c r="G142" s="24"/>
    </row>
    <row r="143" spans="1:7" ht="15">
      <c r="A143" s="24"/>
      <c r="B143" s="24"/>
      <c r="C143" s="24"/>
      <c r="D143" s="24"/>
      <c r="E143" s="24"/>
      <c r="F143" s="24"/>
      <c r="G143" s="24"/>
    </row>
    <row r="144" spans="1:7" ht="15">
      <c r="A144" s="24"/>
      <c r="B144" s="24"/>
      <c r="C144" s="24"/>
      <c r="D144" s="24"/>
      <c r="E144" s="24"/>
      <c r="F144" s="24"/>
      <c r="G144" s="24"/>
    </row>
    <row r="145" spans="1:7" ht="15">
      <c r="A145" s="24"/>
      <c r="B145" s="24"/>
      <c r="C145" s="24"/>
      <c r="D145" s="24"/>
      <c r="E145" s="24"/>
      <c r="F145" s="24"/>
      <c r="G145" s="24"/>
    </row>
    <row r="146" spans="1:7" ht="15">
      <c r="A146" s="24"/>
      <c r="B146" s="24"/>
      <c r="C146" s="24"/>
      <c r="D146" s="24"/>
      <c r="E146" s="24"/>
      <c r="F146" s="24"/>
      <c r="G146" s="24"/>
    </row>
    <row r="147" spans="1:7" ht="15">
      <c r="A147" s="24"/>
      <c r="B147" s="24"/>
      <c r="C147" s="24"/>
      <c r="D147" s="24"/>
      <c r="E147" s="24"/>
      <c r="F147" s="24"/>
      <c r="G147" s="24"/>
    </row>
    <row r="148" spans="1:7" ht="15">
      <c r="A148" s="24"/>
      <c r="B148" s="24"/>
      <c r="C148" s="24"/>
      <c r="D148" s="24"/>
      <c r="E148" s="24"/>
      <c r="F148" s="24"/>
      <c r="G148" s="24"/>
    </row>
    <row r="149" spans="1:7" ht="15">
      <c r="A149" s="24"/>
      <c r="B149" s="24"/>
      <c r="C149" s="24"/>
      <c r="D149" s="24"/>
      <c r="E149" s="24"/>
      <c r="F149" s="24"/>
      <c r="G149" s="24"/>
    </row>
    <row r="150" spans="1:7" ht="15">
      <c r="A150" s="24"/>
      <c r="B150" s="24"/>
      <c r="C150" s="24"/>
      <c r="D150" s="24"/>
      <c r="E150" s="24"/>
      <c r="F150" s="24"/>
      <c r="G150" s="24"/>
    </row>
    <row r="151" spans="1:7" ht="15">
      <c r="A151" s="24"/>
      <c r="B151" s="24"/>
      <c r="C151" s="24"/>
      <c r="D151" s="24"/>
      <c r="E151" s="24"/>
      <c r="F151" s="24"/>
      <c r="G151" s="24"/>
    </row>
    <row r="152" spans="1:7" ht="15">
      <c r="A152" s="24"/>
      <c r="B152" s="24"/>
      <c r="C152" s="24"/>
      <c r="D152" s="24"/>
      <c r="E152" s="24"/>
      <c r="F152" s="24"/>
      <c r="G152" s="24"/>
    </row>
    <row r="153" spans="1:7" ht="15">
      <c r="A153" s="24"/>
      <c r="B153" s="24"/>
      <c r="C153" s="24"/>
      <c r="D153" s="24"/>
      <c r="E153" s="24"/>
      <c r="F153" s="24"/>
      <c r="G153" s="24"/>
    </row>
    <row r="154" spans="1:7" ht="15">
      <c r="A154" s="24"/>
      <c r="B154" s="24"/>
      <c r="C154" s="24"/>
      <c r="D154" s="24"/>
      <c r="E154" s="24"/>
      <c r="F154" s="24"/>
      <c r="G154" s="24"/>
    </row>
    <row r="155" spans="1:7" ht="15">
      <c r="A155" s="24"/>
      <c r="B155" s="24"/>
      <c r="C155" s="24"/>
      <c r="D155" s="24"/>
      <c r="E155" s="24"/>
      <c r="F155" s="24"/>
      <c r="G155" s="24"/>
    </row>
    <row r="156" spans="1:7" ht="15">
      <c r="A156" s="24"/>
      <c r="B156" s="24"/>
      <c r="C156" s="24"/>
      <c r="D156" s="24"/>
      <c r="E156" s="24"/>
      <c r="F156" s="24"/>
      <c r="G156" s="24"/>
    </row>
    <row r="157" spans="1:7" ht="15">
      <c r="A157" s="24"/>
      <c r="B157" s="24"/>
      <c r="C157" s="24"/>
      <c r="D157" s="24"/>
      <c r="E157" s="24"/>
      <c r="F157" s="24"/>
      <c r="G157" s="24"/>
    </row>
    <row r="158" spans="1:7" ht="15">
      <c r="A158" s="24"/>
      <c r="B158" s="24"/>
      <c r="C158" s="24"/>
      <c r="D158" s="24"/>
      <c r="E158" s="24"/>
      <c r="F158" s="24"/>
      <c r="G158" s="24"/>
    </row>
    <row r="159" spans="1:7" ht="15">
      <c r="A159" s="24"/>
      <c r="B159" s="24"/>
      <c r="C159" s="24"/>
      <c r="D159" s="24"/>
      <c r="E159" s="24"/>
      <c r="F159" s="24"/>
      <c r="G159" s="24"/>
    </row>
    <row r="160" spans="1:7" ht="15">
      <c r="A160" s="24"/>
      <c r="B160" s="24"/>
      <c r="C160" s="24"/>
      <c r="D160" s="24"/>
      <c r="E160" s="24"/>
      <c r="F160" s="24"/>
      <c r="G160" s="24"/>
    </row>
    <row r="161" spans="1:7" ht="15">
      <c r="A161" s="24"/>
      <c r="B161" s="24"/>
      <c r="C161" s="24"/>
      <c r="D161" s="24"/>
      <c r="E161" s="24"/>
      <c r="F161" s="24"/>
      <c r="G161" s="24"/>
    </row>
    <row r="162" spans="1:7" ht="15">
      <c r="A162" s="24"/>
      <c r="B162" s="24"/>
      <c r="C162" s="24"/>
      <c r="D162" s="24"/>
      <c r="E162" s="24"/>
      <c r="F162" s="24"/>
      <c r="G162" s="24"/>
    </row>
    <row r="163" spans="1:7" ht="15">
      <c r="A163" s="24"/>
      <c r="B163" s="24"/>
      <c r="C163" s="24"/>
      <c r="D163" s="24"/>
      <c r="E163" s="24"/>
      <c r="F163" s="24"/>
      <c r="G163" s="24"/>
    </row>
    <row r="164" spans="1:7" ht="15">
      <c r="A164" s="24"/>
      <c r="B164" s="24"/>
      <c r="C164" s="24"/>
      <c r="D164" s="24"/>
      <c r="E164" s="24"/>
      <c r="F164" s="24"/>
      <c r="G164" s="24"/>
    </row>
    <row r="165" spans="1:7" ht="15">
      <c r="A165" s="24"/>
      <c r="B165" s="24"/>
      <c r="C165" s="24"/>
      <c r="D165" s="24"/>
      <c r="E165" s="24"/>
      <c r="F165" s="24"/>
      <c r="G165" s="24"/>
    </row>
    <row r="166" spans="1:7" ht="15">
      <c r="A166" s="24"/>
      <c r="B166" s="24"/>
      <c r="C166" s="24"/>
      <c r="D166" s="24"/>
      <c r="E166" s="24"/>
      <c r="F166" s="24"/>
      <c r="G166" s="24"/>
    </row>
    <row r="167" spans="1:7" ht="15">
      <c r="A167" s="24"/>
      <c r="B167" s="24"/>
      <c r="C167" s="24"/>
      <c r="D167" s="24"/>
      <c r="E167" s="24"/>
      <c r="F167" s="24"/>
      <c r="G167" s="24"/>
    </row>
    <row r="168" spans="1:7" ht="15">
      <c r="A168" s="24"/>
      <c r="B168" s="24"/>
      <c r="C168" s="24"/>
      <c r="D168" s="24"/>
      <c r="E168" s="24"/>
      <c r="F168" s="24"/>
      <c r="G168" s="24"/>
    </row>
    <row r="169" spans="1:7" ht="15">
      <c r="A169" s="24"/>
      <c r="B169" s="24"/>
      <c r="C169" s="24"/>
      <c r="D169" s="24"/>
      <c r="E169" s="24"/>
      <c r="F169" s="24"/>
      <c r="G169" s="24"/>
    </row>
    <row r="170" spans="1:7" ht="15">
      <c r="A170" s="24"/>
      <c r="B170" s="24"/>
      <c r="C170" s="24"/>
      <c r="D170" s="24"/>
      <c r="E170" s="24"/>
      <c r="F170" s="24"/>
      <c r="G170" s="24"/>
    </row>
    <row r="171" spans="1:7" ht="15">
      <c r="A171" s="24"/>
      <c r="B171" s="24"/>
      <c r="C171" s="24"/>
      <c r="D171" s="24"/>
      <c r="E171" s="24"/>
      <c r="F171" s="24"/>
      <c r="G171" s="24"/>
    </row>
    <row r="172" spans="1:7" ht="15">
      <c r="A172" s="24"/>
      <c r="B172" s="24"/>
      <c r="C172" s="24"/>
      <c r="D172" s="24"/>
      <c r="E172" s="24"/>
      <c r="F172" s="24"/>
      <c r="G172" s="24"/>
    </row>
    <row r="173" spans="1:7" ht="15">
      <c r="A173" s="24"/>
      <c r="B173" s="24"/>
      <c r="C173" s="24"/>
      <c r="D173" s="24"/>
      <c r="E173" s="24"/>
      <c r="F173" s="24"/>
      <c r="G173" s="24"/>
    </row>
    <row r="174" spans="1:7" ht="15">
      <c r="A174" s="24"/>
      <c r="B174" s="24"/>
      <c r="C174" s="24"/>
      <c r="D174" s="24"/>
      <c r="E174" s="24"/>
      <c r="F174" s="24"/>
      <c r="G174" s="24"/>
    </row>
    <row r="175" spans="1:7" ht="15">
      <c r="A175" s="24"/>
      <c r="B175" s="24"/>
      <c r="C175" s="24"/>
      <c r="D175" s="24"/>
      <c r="E175" s="24"/>
      <c r="F175" s="24"/>
      <c r="G175" s="24"/>
    </row>
  </sheetData>
  <sheetProtection/>
  <mergeCells count="6">
    <mergeCell ref="F8:G8"/>
    <mergeCell ref="E36:F36"/>
    <mergeCell ref="A4:G4"/>
    <mergeCell ref="A5:G5"/>
    <mergeCell ref="D7:E7"/>
    <mergeCell ref="F7:G7"/>
  </mergeCells>
  <printOptions/>
  <pageMargins left="0.5" right="0" top="0.25" bottom="0"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I71"/>
  <sheetViews>
    <sheetView zoomScalePageLayoutView="0" workbookViewId="0" topLeftCell="A18">
      <selection activeCell="D29" sqref="D29:D30"/>
    </sheetView>
  </sheetViews>
  <sheetFormatPr defaultColWidth="9.140625" defaultRowHeight="12.75"/>
  <cols>
    <col min="1" max="1" width="67.8515625" style="2" customWidth="1"/>
    <col min="2" max="3" width="9.140625" style="2" customWidth="1"/>
    <col min="4" max="5" width="21.7109375" style="2" customWidth="1"/>
    <col min="6" max="7" width="9.140625" style="2" customWidth="1"/>
    <col min="8" max="8" width="16.57421875" style="2" customWidth="1"/>
    <col min="9" max="9" width="22.140625" style="2" customWidth="1"/>
    <col min="10" max="16384" width="9.140625" style="2" customWidth="1"/>
  </cols>
  <sheetData>
    <row r="1" spans="1:4" ht="12.75">
      <c r="A1" s="1" t="s">
        <v>179</v>
      </c>
      <c r="D1" s="3" t="s">
        <v>180</v>
      </c>
    </row>
    <row r="2" spans="1:4" ht="12.75">
      <c r="A2" s="1" t="s">
        <v>181</v>
      </c>
      <c r="D2" s="2" t="s">
        <v>3</v>
      </c>
    </row>
    <row r="3" spans="1:4" ht="12.75">
      <c r="A3" s="1" t="s">
        <v>182</v>
      </c>
      <c r="D3" s="2" t="s">
        <v>183</v>
      </c>
    </row>
    <row r="5" spans="1:5" ht="18.75">
      <c r="A5" s="231" t="s">
        <v>184</v>
      </c>
      <c r="B5" s="231"/>
      <c r="C5" s="231"/>
      <c r="D5" s="231"/>
      <c r="E5" s="231"/>
    </row>
    <row r="6" spans="1:5" ht="15">
      <c r="A6" s="240" t="s">
        <v>185</v>
      </c>
      <c r="B6" s="240"/>
      <c r="C6" s="240"/>
      <c r="D6" s="240"/>
      <c r="E6" s="240"/>
    </row>
    <row r="7" spans="1:5" ht="15.75">
      <c r="A7" s="233" t="s">
        <v>622</v>
      </c>
      <c r="B7" s="233"/>
      <c r="C7" s="233"/>
      <c r="D7" s="233"/>
      <c r="E7" s="233"/>
    </row>
    <row r="8" ht="12.75">
      <c r="D8" s="4" t="s">
        <v>7</v>
      </c>
    </row>
    <row r="9" spans="1:5" ht="15">
      <c r="A9" s="57"/>
      <c r="B9" s="42" t="s">
        <v>144</v>
      </c>
      <c r="C9" s="42" t="s">
        <v>186</v>
      </c>
      <c r="D9" s="229" t="s">
        <v>187</v>
      </c>
      <c r="E9" s="230"/>
    </row>
    <row r="10" spans="1:5" ht="15">
      <c r="A10" s="58" t="s">
        <v>127</v>
      </c>
      <c r="B10" s="50" t="s">
        <v>146</v>
      </c>
      <c r="C10" s="50" t="s">
        <v>11</v>
      </c>
      <c r="D10" s="51" t="s">
        <v>148</v>
      </c>
      <c r="E10" s="51" t="s">
        <v>149</v>
      </c>
    </row>
    <row r="11" spans="1:5" ht="12.75">
      <c r="A11" s="9">
        <v>1</v>
      </c>
      <c r="B11" s="9">
        <v>2</v>
      </c>
      <c r="C11" s="9">
        <v>3</v>
      </c>
      <c r="D11" s="9">
        <v>4</v>
      </c>
      <c r="E11" s="9">
        <v>5</v>
      </c>
    </row>
    <row r="12" spans="1:5" ht="12.75">
      <c r="A12" s="30"/>
      <c r="B12" s="30"/>
      <c r="C12" s="30"/>
      <c r="D12" s="30"/>
      <c r="E12" s="30"/>
    </row>
    <row r="13" spans="1:5" ht="14.25">
      <c r="A13" s="13" t="s">
        <v>188</v>
      </c>
      <c r="B13" s="33"/>
      <c r="C13" s="33"/>
      <c r="D13" s="59"/>
      <c r="E13" s="59"/>
    </row>
    <row r="14" spans="1:5" ht="15">
      <c r="A14" s="60" t="s">
        <v>189</v>
      </c>
      <c r="B14" s="61" t="s">
        <v>190</v>
      </c>
      <c r="C14" s="12"/>
      <c r="D14" s="160">
        <v>14022328173</v>
      </c>
      <c r="E14" s="17">
        <v>21772839291</v>
      </c>
    </row>
    <row r="15" spans="1:5" ht="15">
      <c r="A15" s="60" t="s">
        <v>191</v>
      </c>
      <c r="B15" s="14"/>
      <c r="C15" s="12"/>
      <c r="D15" s="62">
        <f>SUM(D16:D20)</f>
        <v>-1918045892</v>
      </c>
      <c r="E15" s="62">
        <f>SUM(E16:E20)</f>
        <v>-10730057161</v>
      </c>
    </row>
    <row r="16" spans="1:5" ht="15">
      <c r="A16" s="12" t="s">
        <v>192</v>
      </c>
      <c r="B16" s="61" t="s">
        <v>193</v>
      </c>
      <c r="C16" s="12"/>
      <c r="D16" s="160">
        <v>1023469924</v>
      </c>
      <c r="E16" s="17">
        <v>725270451</v>
      </c>
    </row>
    <row r="17" spans="1:5" ht="15">
      <c r="A17" s="12" t="s">
        <v>194</v>
      </c>
      <c r="B17" s="61" t="s">
        <v>195</v>
      </c>
      <c r="C17" s="12"/>
      <c r="D17" s="17">
        <v>-597023278</v>
      </c>
      <c r="E17" s="17">
        <v>-302232008</v>
      </c>
    </row>
    <row r="18" spans="1:5" ht="15">
      <c r="A18" s="12" t="s">
        <v>196</v>
      </c>
      <c r="B18" s="61" t="s">
        <v>197</v>
      </c>
      <c r="C18" s="12"/>
      <c r="D18" s="59">
        <v>2889781</v>
      </c>
      <c r="E18" s="59"/>
    </row>
    <row r="19" spans="1:5" ht="15">
      <c r="A19" s="12" t="s">
        <v>198</v>
      </c>
      <c r="B19" s="61" t="s">
        <v>199</v>
      </c>
      <c r="C19" s="12"/>
      <c r="D19" s="17">
        <v>-6583540047</v>
      </c>
      <c r="E19" s="17">
        <v>-14083081005</v>
      </c>
    </row>
    <row r="20" spans="1:5" ht="15">
      <c r="A20" s="12" t="s">
        <v>200</v>
      </c>
      <c r="B20" s="61" t="s">
        <v>201</v>
      </c>
      <c r="C20" s="12"/>
      <c r="D20" s="160">
        <v>4236157728</v>
      </c>
      <c r="E20" s="17">
        <v>2929985401</v>
      </c>
    </row>
    <row r="21" spans="1:5" ht="15">
      <c r="A21" s="60" t="s">
        <v>202</v>
      </c>
      <c r="B21" s="61" t="s">
        <v>203</v>
      </c>
      <c r="C21" s="12"/>
      <c r="D21" s="17">
        <f>D14+D15</f>
        <v>12104282281</v>
      </c>
      <c r="E21" s="160">
        <f>E14+E15</f>
        <v>11042782130</v>
      </c>
    </row>
    <row r="22" spans="1:5" ht="15">
      <c r="A22" s="12" t="s">
        <v>204</v>
      </c>
      <c r="B22" s="61" t="s">
        <v>205</v>
      </c>
      <c r="C22" s="12"/>
      <c r="D22" s="17">
        <v>40616182801</v>
      </c>
      <c r="E22" s="17">
        <v>-59005859198</v>
      </c>
    </row>
    <row r="23" spans="1:5" ht="15">
      <c r="A23" s="12" t="s">
        <v>206</v>
      </c>
      <c r="B23" s="14">
        <v>10</v>
      </c>
      <c r="C23" s="12"/>
      <c r="D23" s="17">
        <v>9601683</v>
      </c>
      <c r="E23" s="17">
        <v>1653843</v>
      </c>
    </row>
    <row r="24" spans="1:5" ht="15">
      <c r="A24" s="12" t="s">
        <v>207</v>
      </c>
      <c r="B24" s="61" t="s">
        <v>208</v>
      </c>
      <c r="C24" s="12"/>
      <c r="D24" s="17">
        <v>-1181546698</v>
      </c>
      <c r="E24" s="17">
        <v>12084279478</v>
      </c>
    </row>
    <row r="25" spans="1:5" ht="15">
      <c r="A25" s="12" t="s">
        <v>209</v>
      </c>
      <c r="B25" s="14"/>
      <c r="C25" s="12"/>
      <c r="D25" s="17"/>
      <c r="E25" s="17"/>
    </row>
    <row r="26" spans="1:5" ht="15">
      <c r="A26" s="12" t="s">
        <v>210</v>
      </c>
      <c r="B26" s="14">
        <v>12</v>
      </c>
      <c r="C26" s="12"/>
      <c r="D26" s="17">
        <v>-259036320</v>
      </c>
      <c r="E26" s="17">
        <v>5813851</v>
      </c>
    </row>
    <row r="27" spans="1:5" ht="15">
      <c r="A27" s="12" t="s">
        <v>211</v>
      </c>
      <c r="B27" s="14">
        <v>13</v>
      </c>
      <c r="C27" s="12"/>
      <c r="D27" s="160">
        <v>-4236157728</v>
      </c>
      <c r="E27" s="17">
        <v>-2929985401</v>
      </c>
    </row>
    <row r="28" spans="1:5" ht="15">
      <c r="A28" s="12" t="s">
        <v>212</v>
      </c>
      <c r="B28" s="14">
        <v>14</v>
      </c>
      <c r="C28" s="12"/>
      <c r="D28" s="160">
        <v>-2890843994</v>
      </c>
      <c r="E28" s="17">
        <v>-3876252738</v>
      </c>
    </row>
    <row r="29" spans="1:5" ht="15">
      <c r="A29" s="12" t="s">
        <v>213</v>
      </c>
      <c r="B29" s="14">
        <v>15</v>
      </c>
      <c r="C29" s="12"/>
      <c r="D29" s="17">
        <v>24006557990</v>
      </c>
      <c r="E29" s="17">
        <v>29750179378</v>
      </c>
    </row>
    <row r="30" spans="1:9" ht="15">
      <c r="A30" s="12" t="s">
        <v>214</v>
      </c>
      <c r="B30" s="14">
        <v>16</v>
      </c>
      <c r="C30" s="12"/>
      <c r="D30" s="17">
        <f>-24695080611+8946714540</f>
        <v>-15748366071</v>
      </c>
      <c r="E30" s="17">
        <v>-82809350306</v>
      </c>
      <c r="I30" s="119"/>
    </row>
    <row r="31" spans="1:5" ht="15">
      <c r="A31" s="63" t="s">
        <v>215</v>
      </c>
      <c r="B31" s="14">
        <v>20</v>
      </c>
      <c r="C31" s="12"/>
      <c r="D31" s="16">
        <f>SUM(D21:D30)</f>
        <v>52420673944</v>
      </c>
      <c r="E31" s="161">
        <f>SUM(E21:E30)</f>
        <v>-95736738963</v>
      </c>
    </row>
    <row r="32" spans="1:5" ht="15">
      <c r="A32" s="63"/>
      <c r="B32" s="14"/>
      <c r="C32" s="12"/>
      <c r="D32" s="17"/>
      <c r="E32" s="17"/>
    </row>
    <row r="33" spans="1:5" ht="15">
      <c r="A33" s="13" t="s">
        <v>216</v>
      </c>
      <c r="B33" s="14"/>
      <c r="C33" s="12"/>
      <c r="D33" s="17"/>
      <c r="E33" s="17"/>
    </row>
    <row r="34" spans="1:5" ht="15">
      <c r="A34" s="12" t="s">
        <v>217</v>
      </c>
      <c r="B34" s="14">
        <v>21</v>
      </c>
      <c r="C34" s="12"/>
      <c r="D34" s="160">
        <v>-25850340914</v>
      </c>
      <c r="E34" s="17">
        <v>-77584257466</v>
      </c>
    </row>
    <row r="35" spans="1:5" ht="15">
      <c r="A35" s="35" t="s">
        <v>218</v>
      </c>
      <c r="B35" s="22">
        <v>22</v>
      </c>
      <c r="C35" s="35"/>
      <c r="D35" s="54"/>
      <c r="E35" s="54">
        <v>238818182</v>
      </c>
    </row>
    <row r="36" spans="1:5" ht="15">
      <c r="A36" s="27" t="s">
        <v>219</v>
      </c>
      <c r="B36" s="52">
        <v>23</v>
      </c>
      <c r="C36" s="27"/>
      <c r="D36" s="17">
        <v>-167623000</v>
      </c>
      <c r="E36" s="53">
        <v>-218610007434</v>
      </c>
    </row>
    <row r="37" spans="1:5" ht="15">
      <c r="A37" s="12" t="s">
        <v>220</v>
      </c>
      <c r="B37" s="14">
        <v>24</v>
      </c>
      <c r="C37" s="12"/>
      <c r="D37" s="17">
        <v>42685314000</v>
      </c>
      <c r="E37" s="17">
        <v>237368871441</v>
      </c>
    </row>
    <row r="38" spans="1:5" ht="15">
      <c r="A38" s="12" t="s">
        <v>221</v>
      </c>
      <c r="B38" s="14">
        <v>25</v>
      </c>
      <c r="C38" s="12"/>
      <c r="D38" s="17"/>
      <c r="E38" s="17"/>
    </row>
    <row r="39" spans="1:5" ht="15">
      <c r="A39" s="12" t="s">
        <v>222</v>
      </c>
      <c r="B39" s="14">
        <v>26</v>
      </c>
      <c r="C39" s="12"/>
      <c r="D39" s="17"/>
      <c r="E39" s="17"/>
    </row>
    <row r="40" spans="1:5" ht="15">
      <c r="A40" s="12" t="s">
        <v>223</v>
      </c>
      <c r="B40" s="14">
        <v>27</v>
      </c>
      <c r="C40" s="12"/>
      <c r="D40" s="17">
        <f>10077065940-5639540</f>
        <v>10071426400</v>
      </c>
      <c r="E40" s="17">
        <v>14083081005</v>
      </c>
    </row>
    <row r="41" spans="1:5" ht="15">
      <c r="A41" s="63" t="s">
        <v>224</v>
      </c>
      <c r="B41" s="14">
        <v>30</v>
      </c>
      <c r="C41" s="12"/>
      <c r="D41" s="16">
        <f>SUM(D34:D40)</f>
        <v>26738776486</v>
      </c>
      <c r="E41" s="161">
        <f>SUM(E34:E40)</f>
        <v>-44503494272</v>
      </c>
    </row>
    <row r="42" spans="1:5" ht="15">
      <c r="A42" s="12"/>
      <c r="B42" s="14"/>
      <c r="C42" s="12"/>
      <c r="D42" s="17"/>
      <c r="E42" s="17"/>
    </row>
    <row r="43" spans="1:5" ht="15">
      <c r="A43" s="13" t="s">
        <v>225</v>
      </c>
      <c r="B43" s="14"/>
      <c r="C43" s="12"/>
      <c r="D43" s="17"/>
      <c r="E43" s="17"/>
    </row>
    <row r="44" spans="1:5" ht="15">
      <c r="A44" s="12" t="s">
        <v>226</v>
      </c>
      <c r="B44" s="14">
        <v>31</v>
      </c>
      <c r="C44" s="12"/>
      <c r="D44" s="17"/>
      <c r="E44" s="17"/>
    </row>
    <row r="45" spans="1:5" ht="15">
      <c r="A45" s="12" t="s">
        <v>227</v>
      </c>
      <c r="B45" s="14">
        <v>32</v>
      </c>
      <c r="C45" s="12"/>
      <c r="D45" s="17"/>
      <c r="E45" s="17"/>
    </row>
    <row r="46" spans="1:5" ht="15">
      <c r="A46" s="12" t="s">
        <v>228</v>
      </c>
      <c r="B46" s="14"/>
      <c r="C46" s="12"/>
      <c r="D46" s="17"/>
      <c r="E46" s="17"/>
    </row>
    <row r="47" spans="1:5" ht="15">
      <c r="A47" s="12" t="s">
        <v>229</v>
      </c>
      <c r="B47" s="14">
        <v>33</v>
      </c>
      <c r="C47" s="12"/>
      <c r="D47" s="17">
        <v>174399387422</v>
      </c>
      <c r="E47" s="17">
        <v>420936693433</v>
      </c>
    </row>
    <row r="48" spans="1:5" ht="15">
      <c r="A48" s="12" t="s">
        <v>230</v>
      </c>
      <c r="B48" s="14">
        <v>34</v>
      </c>
      <c r="C48" s="12"/>
      <c r="D48" s="17">
        <v>-247877308519</v>
      </c>
      <c r="E48" s="17">
        <v>-320854041186</v>
      </c>
    </row>
    <row r="49" spans="1:5" ht="15">
      <c r="A49" s="12" t="s">
        <v>231</v>
      </c>
      <c r="B49" s="14">
        <v>35</v>
      </c>
      <c r="C49" s="12"/>
      <c r="D49" s="17"/>
      <c r="E49" s="17"/>
    </row>
    <row r="50" spans="1:5" ht="15">
      <c r="A50" s="12" t="s">
        <v>232</v>
      </c>
      <c r="B50" s="14">
        <v>36</v>
      </c>
      <c r="C50" s="12"/>
      <c r="D50" s="17">
        <v>-12658435200</v>
      </c>
      <c r="E50" s="17">
        <v>-12658435200</v>
      </c>
    </row>
    <row r="51" spans="1:5" ht="15">
      <c r="A51" s="63" t="s">
        <v>233</v>
      </c>
      <c r="B51" s="14">
        <v>40</v>
      </c>
      <c r="C51" s="12"/>
      <c r="D51" s="16">
        <f>SUM(D44:D50)</f>
        <v>-86136356297</v>
      </c>
      <c r="E51" s="16">
        <f>SUM(E44:E50)</f>
        <v>87424217047</v>
      </c>
    </row>
    <row r="52" spans="1:5" ht="15">
      <c r="A52" s="12"/>
      <c r="B52" s="14"/>
      <c r="C52" s="12"/>
      <c r="D52" s="17"/>
      <c r="E52" s="17"/>
    </row>
    <row r="53" spans="1:5" ht="15">
      <c r="A53" s="12" t="s">
        <v>234</v>
      </c>
      <c r="B53" s="14">
        <v>50</v>
      </c>
      <c r="C53" s="12"/>
      <c r="D53" s="17">
        <f>D31+D41+D51</f>
        <v>-6976905867</v>
      </c>
      <c r="E53" s="17">
        <f>E31+E41+E51</f>
        <v>-52816016188</v>
      </c>
    </row>
    <row r="54" spans="1:5" ht="15">
      <c r="A54" s="13" t="s">
        <v>235</v>
      </c>
      <c r="B54" s="14">
        <v>60</v>
      </c>
      <c r="C54" s="12"/>
      <c r="D54" s="17">
        <v>10537586757</v>
      </c>
      <c r="E54" s="17">
        <v>59352135447</v>
      </c>
    </row>
    <row r="55" spans="1:5" ht="15">
      <c r="A55" s="12" t="s">
        <v>236</v>
      </c>
      <c r="B55" s="14">
        <v>61</v>
      </c>
      <c r="C55" s="12"/>
      <c r="D55" s="17">
        <v>2889781</v>
      </c>
      <c r="E55" s="17">
        <v>77797462</v>
      </c>
    </row>
    <row r="56" spans="1:5" ht="15">
      <c r="A56" s="12" t="s">
        <v>237</v>
      </c>
      <c r="B56" s="14">
        <v>70</v>
      </c>
      <c r="C56" s="12"/>
      <c r="D56" s="17">
        <f>D53+D54+D55</f>
        <v>3563570671</v>
      </c>
      <c r="E56" s="17">
        <f>E53+E54+E55</f>
        <v>6613916721</v>
      </c>
    </row>
    <row r="57" spans="1:9" ht="15">
      <c r="A57" s="35"/>
      <c r="B57" s="22"/>
      <c r="C57" s="35"/>
      <c r="D57" s="54"/>
      <c r="E57" s="54"/>
      <c r="H57" s="122">
        <v>3563570671</v>
      </c>
      <c r="I57" s="122">
        <v>6613916721</v>
      </c>
    </row>
    <row r="58" spans="1:5" ht="15">
      <c r="A58" s="24"/>
      <c r="B58" s="24"/>
      <c r="C58" s="24"/>
      <c r="D58" s="122"/>
      <c r="E58" s="122"/>
    </row>
    <row r="59" spans="1:5" ht="15">
      <c r="A59" s="24"/>
      <c r="B59" s="24"/>
      <c r="C59" s="24"/>
      <c r="D59" s="55" t="s">
        <v>604</v>
      </c>
      <c r="E59" s="24"/>
    </row>
    <row r="60" spans="1:5" ht="15">
      <c r="A60" s="39" t="s">
        <v>238</v>
      </c>
      <c r="B60" s="24"/>
      <c r="C60" s="24"/>
      <c r="D60" s="40" t="s">
        <v>139</v>
      </c>
      <c r="E60" s="24"/>
    </row>
    <row r="61" spans="1:5" ht="15">
      <c r="A61" s="24"/>
      <c r="B61" s="24"/>
      <c r="C61" s="24"/>
      <c r="D61" s="24"/>
      <c r="E61" s="24"/>
    </row>
    <row r="62" spans="1:5" ht="15">
      <c r="A62" s="24"/>
      <c r="B62" s="24"/>
      <c r="C62" s="24"/>
      <c r="D62" s="24"/>
      <c r="E62" s="24"/>
    </row>
    <row r="63" spans="1:5" ht="15">
      <c r="A63" s="24"/>
      <c r="B63" s="24"/>
      <c r="C63" s="24"/>
      <c r="D63" s="24"/>
      <c r="E63" s="24"/>
    </row>
    <row r="64" spans="1:5" ht="15">
      <c r="A64" s="24"/>
      <c r="B64" s="24"/>
      <c r="C64" s="24"/>
      <c r="D64" s="24"/>
      <c r="E64" s="24"/>
    </row>
    <row r="65" spans="1:5" ht="15">
      <c r="A65" s="24"/>
      <c r="B65" s="24"/>
      <c r="C65" s="24"/>
      <c r="D65" s="24"/>
      <c r="E65" s="24"/>
    </row>
    <row r="66" spans="1:5" ht="15">
      <c r="A66" s="24"/>
      <c r="B66" s="24"/>
      <c r="C66" s="24"/>
      <c r="D66" s="24"/>
      <c r="E66" s="24"/>
    </row>
    <row r="67" spans="1:5" ht="15">
      <c r="A67" s="24"/>
      <c r="B67" s="24"/>
      <c r="C67" s="24"/>
      <c r="D67" s="24"/>
      <c r="E67" s="24"/>
    </row>
    <row r="68" spans="1:5" ht="15">
      <c r="A68" s="24"/>
      <c r="B68" s="24"/>
      <c r="C68" s="24"/>
      <c r="D68" s="24"/>
      <c r="E68" s="24"/>
    </row>
    <row r="69" spans="1:5" ht="15">
      <c r="A69" s="24"/>
      <c r="B69" s="24"/>
      <c r="C69" s="24"/>
      <c r="D69" s="24"/>
      <c r="E69" s="24"/>
    </row>
    <row r="70" spans="1:5" ht="15">
      <c r="A70" s="24"/>
      <c r="B70" s="24"/>
      <c r="C70" s="24"/>
      <c r="D70" s="24"/>
      <c r="E70" s="24"/>
    </row>
    <row r="71" spans="1:5" ht="15">
      <c r="A71" s="24"/>
      <c r="B71" s="24"/>
      <c r="C71" s="24"/>
      <c r="D71" s="24"/>
      <c r="E71" s="24"/>
    </row>
  </sheetData>
  <sheetProtection/>
  <mergeCells count="4">
    <mergeCell ref="A5:E5"/>
    <mergeCell ref="A6:E6"/>
    <mergeCell ref="A7:E7"/>
    <mergeCell ref="D9:E9"/>
  </mergeCells>
  <printOptions/>
  <pageMargins left="0.76" right="0" top="0.5" bottom="0.75" header="0.5" footer="0.5"/>
  <pageSetup orientation="landscape"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E79"/>
  <sheetViews>
    <sheetView zoomScalePageLayoutView="0" workbookViewId="0" topLeftCell="A49">
      <selection activeCell="D74" sqref="D74"/>
    </sheetView>
  </sheetViews>
  <sheetFormatPr defaultColWidth="9.140625" defaultRowHeight="12.75"/>
  <cols>
    <col min="1" max="1" width="6.140625" style="181" customWidth="1"/>
    <col min="2" max="2" width="40.28125" style="181" customWidth="1"/>
    <col min="3" max="3" width="20.8515625" style="181" customWidth="1"/>
    <col min="4" max="4" width="21.8515625" style="181" customWidth="1"/>
    <col min="5" max="16384" width="9.140625" style="181" customWidth="1"/>
  </cols>
  <sheetData>
    <row r="1" ht="15.75">
      <c r="A1" s="180" t="s">
        <v>518</v>
      </c>
    </row>
    <row r="2" ht="15.75">
      <c r="A2" s="181" t="s">
        <v>519</v>
      </c>
    </row>
    <row r="3" ht="15.75">
      <c r="A3" s="181" t="s">
        <v>520</v>
      </c>
    </row>
    <row r="4" ht="15.75">
      <c r="A4" s="181" t="s">
        <v>521</v>
      </c>
    </row>
    <row r="6" ht="15.75">
      <c r="A6" s="180" t="s">
        <v>522</v>
      </c>
    </row>
    <row r="7" ht="15.75">
      <c r="A7" s="180" t="s">
        <v>523</v>
      </c>
    </row>
    <row r="8" ht="15.75">
      <c r="A8" s="180"/>
    </row>
    <row r="9" spans="1:4" ht="18.75">
      <c r="A9" s="231" t="s">
        <v>524</v>
      </c>
      <c r="B9" s="231"/>
      <c r="C9" s="231"/>
      <c r="D9" s="231"/>
    </row>
    <row r="10" spans="1:4" ht="18.75">
      <c r="A10" s="231" t="s">
        <v>603</v>
      </c>
      <c r="B10" s="231"/>
      <c r="C10" s="231"/>
      <c r="D10" s="231"/>
    </row>
    <row r="11" spans="1:4" ht="15.75">
      <c r="A11" s="233" t="s">
        <v>525</v>
      </c>
      <c r="B11" s="233"/>
      <c r="C11" s="233"/>
      <c r="D11" s="233"/>
    </row>
    <row r="13" spans="1:4" ht="21" customHeight="1">
      <c r="A13" s="182" t="s">
        <v>526</v>
      </c>
      <c r="B13" s="182" t="s">
        <v>527</v>
      </c>
      <c r="C13" s="182" t="s">
        <v>333</v>
      </c>
      <c r="D13" s="182" t="s">
        <v>330</v>
      </c>
    </row>
    <row r="14" spans="1:4" ht="15.75">
      <c r="A14" s="183" t="s">
        <v>528</v>
      </c>
      <c r="B14" s="184" t="s">
        <v>529</v>
      </c>
      <c r="C14" s="185">
        <f>SUM(C15:C19)</f>
        <v>89948349904</v>
      </c>
      <c r="D14" s="185">
        <f>SUM(D15:D19)</f>
        <v>182590245174</v>
      </c>
    </row>
    <row r="15" spans="1:4" ht="15.75">
      <c r="A15" s="186">
        <v>1</v>
      </c>
      <c r="B15" s="187" t="s">
        <v>530</v>
      </c>
      <c r="C15" s="188">
        <v>3563570671</v>
      </c>
      <c r="D15" s="188">
        <v>10537586757</v>
      </c>
    </row>
    <row r="16" spans="1:4" ht="15.75">
      <c r="A16" s="186">
        <v>2</v>
      </c>
      <c r="B16" s="187" t="s">
        <v>531</v>
      </c>
      <c r="C16" s="188">
        <v>26400000000</v>
      </c>
      <c r="D16" s="188">
        <v>70980511000</v>
      </c>
    </row>
    <row r="17" spans="1:4" ht="15.75">
      <c r="A17" s="186">
        <v>3</v>
      </c>
      <c r="B17" s="187" t="s">
        <v>532</v>
      </c>
      <c r="C17" s="188">
        <v>57803962142</v>
      </c>
      <c r="D17" s="188">
        <v>93078524849</v>
      </c>
    </row>
    <row r="18" spans="1:4" ht="15.75">
      <c r="A18" s="186">
        <v>4</v>
      </c>
      <c r="B18" s="187" t="s">
        <v>533</v>
      </c>
      <c r="C18" s="188">
        <v>1200498</v>
      </c>
      <c r="D18" s="188">
        <v>10802181</v>
      </c>
    </row>
    <row r="19" spans="1:4" ht="15.75">
      <c r="A19" s="186">
        <v>5</v>
      </c>
      <c r="B19" s="187" t="s">
        <v>534</v>
      </c>
      <c r="C19" s="188">
        <v>2179616593</v>
      </c>
      <c r="D19" s="188">
        <v>7982820387</v>
      </c>
    </row>
    <row r="20" spans="1:4" ht="15.75">
      <c r="A20" s="212" t="s">
        <v>535</v>
      </c>
      <c r="B20" s="213" t="s">
        <v>536</v>
      </c>
      <c r="C20" s="214">
        <f>C21+C22+C27+C28+C29</f>
        <v>124581505833</v>
      </c>
      <c r="D20" s="214">
        <f>D21+D22+D27+D28+D29</f>
        <v>116892568147</v>
      </c>
    </row>
    <row r="21" spans="1:4" ht="15.75">
      <c r="A21" s="186">
        <v>1</v>
      </c>
      <c r="B21" s="187" t="s">
        <v>537</v>
      </c>
      <c r="C21" s="188"/>
      <c r="D21" s="188"/>
    </row>
    <row r="22" spans="1:4" ht="15.75">
      <c r="A22" s="186">
        <v>2</v>
      </c>
      <c r="B22" s="187" t="s">
        <v>538</v>
      </c>
      <c r="C22" s="188">
        <f>SUM(C23:C26)</f>
        <v>124440622309</v>
      </c>
      <c r="D22" s="188">
        <f>SUM(D23:D26)</f>
        <v>116759906310</v>
      </c>
    </row>
    <row r="23" spans="1:4" ht="15.75">
      <c r="A23" s="186"/>
      <c r="B23" s="187" t="s">
        <v>539</v>
      </c>
      <c r="C23" s="203">
        <v>10467600769</v>
      </c>
      <c r="D23" s="188">
        <v>4420972702</v>
      </c>
    </row>
    <row r="24" spans="1:4" ht="15.75">
      <c r="A24" s="186"/>
      <c r="B24" s="187" t="s">
        <v>540</v>
      </c>
      <c r="C24" s="203">
        <v>16168057000</v>
      </c>
      <c r="D24" s="188">
        <v>10500000</v>
      </c>
    </row>
    <row r="25" spans="1:4" ht="15.75">
      <c r="A25" s="186"/>
      <c r="B25" s="187" t="s">
        <v>541</v>
      </c>
      <c r="C25" s="188"/>
      <c r="D25" s="188"/>
    </row>
    <row r="26" spans="1:4" ht="15.75">
      <c r="A26" s="186"/>
      <c r="B26" s="187" t="s">
        <v>542</v>
      </c>
      <c r="C26" s="203">
        <v>97804964540</v>
      </c>
      <c r="D26" s="188">
        <v>112328433608</v>
      </c>
    </row>
    <row r="27" spans="1:4" ht="15.75">
      <c r="A27" s="186">
        <v>3</v>
      </c>
      <c r="B27" s="187" t="s">
        <v>543</v>
      </c>
      <c r="C27" s="188"/>
      <c r="D27" s="188"/>
    </row>
    <row r="28" spans="1:4" ht="15.75">
      <c r="A28" s="186">
        <v>4</v>
      </c>
      <c r="B28" s="187" t="s">
        <v>544</v>
      </c>
      <c r="C28" s="188"/>
      <c r="D28" s="188"/>
    </row>
    <row r="29" spans="1:4" ht="15.75">
      <c r="A29" s="189">
        <v>5</v>
      </c>
      <c r="B29" s="190" t="s">
        <v>545</v>
      </c>
      <c r="C29" s="191">
        <v>140883524</v>
      </c>
      <c r="D29" s="191">
        <v>132661837</v>
      </c>
    </row>
    <row r="30" spans="1:4" ht="32.25" customHeight="1">
      <c r="A30" s="182" t="s">
        <v>546</v>
      </c>
      <c r="B30" s="192" t="s">
        <v>547</v>
      </c>
      <c r="C30" s="193">
        <f>C20+C14</f>
        <v>214529855737</v>
      </c>
      <c r="D30" s="193">
        <f>D20+D14</f>
        <v>299482813321</v>
      </c>
    </row>
    <row r="31" spans="1:4" ht="15.75">
      <c r="A31" s="205" t="s">
        <v>548</v>
      </c>
      <c r="B31" s="206" t="s">
        <v>549</v>
      </c>
      <c r="C31" s="207">
        <f>SUM(C32:C33)</f>
        <v>57669314377</v>
      </c>
      <c r="D31" s="207">
        <f>SUM(D32:D33)</f>
        <v>138929965384</v>
      </c>
    </row>
    <row r="32" spans="1:5" ht="15.75">
      <c r="A32" s="186">
        <v>1</v>
      </c>
      <c r="B32" s="187" t="s">
        <v>550</v>
      </c>
      <c r="C32" s="203">
        <v>57668678625</v>
      </c>
      <c r="D32" s="188">
        <v>138929965384</v>
      </c>
      <c r="E32" s="211"/>
    </row>
    <row r="33" spans="1:5" ht="15.75">
      <c r="A33" s="186">
        <v>2</v>
      </c>
      <c r="B33" s="187" t="s">
        <v>551</v>
      </c>
      <c r="C33" s="203">
        <v>635752</v>
      </c>
      <c r="D33" s="188"/>
      <c r="E33" s="211"/>
    </row>
    <row r="34" spans="1:5" ht="15.75">
      <c r="A34" s="212" t="s">
        <v>552</v>
      </c>
      <c r="B34" s="213" t="s">
        <v>553</v>
      </c>
      <c r="C34" s="214">
        <f>C35+C45</f>
        <v>156860541360</v>
      </c>
      <c r="D34" s="214">
        <f>D35+D45</f>
        <v>160552847937</v>
      </c>
      <c r="E34" s="211"/>
    </row>
    <row r="35" spans="1:5" ht="15.75">
      <c r="A35" s="186">
        <v>1</v>
      </c>
      <c r="B35" s="187" t="s">
        <v>553</v>
      </c>
      <c r="C35" s="188">
        <f>SUM(C36:C44)</f>
        <v>156860541360</v>
      </c>
      <c r="D35" s="188">
        <f>SUM(D36:D44)</f>
        <v>160552847937</v>
      </c>
      <c r="E35" s="211"/>
    </row>
    <row r="36" spans="1:5" ht="15.75">
      <c r="A36" s="186"/>
      <c r="B36" s="187" t="s">
        <v>554</v>
      </c>
      <c r="C36" s="188">
        <v>82146920000</v>
      </c>
      <c r="D36" s="188">
        <v>82146920000</v>
      </c>
      <c r="E36" s="211"/>
    </row>
    <row r="37" spans="1:5" ht="15.75">
      <c r="A37" s="186"/>
      <c r="B37" s="187" t="s">
        <v>555</v>
      </c>
      <c r="C37" s="188">
        <v>32390192180</v>
      </c>
      <c r="D37" s="188">
        <v>32390192180</v>
      </c>
      <c r="E37" s="211"/>
    </row>
    <row r="38" spans="1:5" ht="15.75">
      <c r="A38" s="186"/>
      <c r="B38" s="187" t="s">
        <v>556</v>
      </c>
      <c r="C38" s="188"/>
      <c r="D38" s="188"/>
      <c r="E38" s="211"/>
    </row>
    <row r="39" spans="1:5" ht="15.75">
      <c r="A39" s="186"/>
      <c r="B39" s="187" t="s">
        <v>557</v>
      </c>
      <c r="C39" s="188">
        <v>-6465116864</v>
      </c>
      <c r="D39" s="188">
        <v>-6465116864</v>
      </c>
      <c r="E39" s="211"/>
    </row>
    <row r="40" spans="1:5" ht="15.75">
      <c r="A40" s="186"/>
      <c r="B40" s="187" t="s">
        <v>558</v>
      </c>
      <c r="C40" s="188"/>
      <c r="D40" s="188"/>
      <c r="E40" s="211"/>
    </row>
    <row r="41" spans="1:4" ht="15.75">
      <c r="A41" s="208"/>
      <c r="B41" s="209" t="s">
        <v>559</v>
      </c>
      <c r="C41" s="210"/>
      <c r="D41" s="210"/>
    </row>
    <row r="42" spans="1:4" ht="15.75">
      <c r="A42" s="186"/>
      <c r="B42" s="187" t="s">
        <v>560</v>
      </c>
      <c r="C42" s="188">
        <v>35213905585</v>
      </c>
      <c r="D42" s="188">
        <v>30884234947</v>
      </c>
    </row>
    <row r="43" spans="1:4" ht="15.75">
      <c r="A43" s="186"/>
      <c r="B43" s="187" t="s">
        <v>561</v>
      </c>
      <c r="C43" s="203">
        <v>4581798375</v>
      </c>
      <c r="D43" s="188">
        <v>12603775590</v>
      </c>
    </row>
    <row r="44" spans="1:4" ht="15.75">
      <c r="A44" s="186"/>
      <c r="B44" s="187" t="s">
        <v>562</v>
      </c>
      <c r="C44" s="188">
        <v>8992842084</v>
      </c>
      <c r="D44" s="188">
        <v>8992842084</v>
      </c>
    </row>
    <row r="45" spans="1:4" ht="15.75">
      <c r="A45" s="186">
        <v>2</v>
      </c>
      <c r="B45" s="187" t="s">
        <v>563</v>
      </c>
      <c r="C45" s="188"/>
      <c r="D45" s="188"/>
    </row>
    <row r="46" spans="1:4" ht="15.75">
      <c r="A46" s="186"/>
      <c r="B46" s="187" t="s">
        <v>564</v>
      </c>
      <c r="C46" s="188"/>
      <c r="D46" s="188"/>
    </row>
    <row r="47" spans="1:4" ht="15.75">
      <c r="A47" s="189"/>
      <c r="B47" s="190" t="s">
        <v>565</v>
      </c>
      <c r="C47" s="191"/>
      <c r="D47" s="191"/>
    </row>
    <row r="48" spans="1:4" ht="31.5" customHeight="1">
      <c r="A48" s="192" t="s">
        <v>566</v>
      </c>
      <c r="B48" s="192" t="s">
        <v>567</v>
      </c>
      <c r="C48" s="193">
        <f>C34+C31</f>
        <v>214529855737</v>
      </c>
      <c r="D48" s="193">
        <f>D34+D31</f>
        <v>299482813321</v>
      </c>
    </row>
    <row r="49" spans="1:3" ht="15.75">
      <c r="A49" s="194"/>
      <c r="C49" s="204"/>
    </row>
    <row r="50" ht="15.75">
      <c r="A50" s="194"/>
    </row>
    <row r="51" ht="15.75">
      <c r="A51" s="194"/>
    </row>
    <row r="52" ht="15.75">
      <c r="A52" s="194"/>
    </row>
    <row r="53" spans="1:4" ht="15.75">
      <c r="A53" s="233" t="s">
        <v>568</v>
      </c>
      <c r="B53" s="233"/>
      <c r="C53" s="233"/>
      <c r="D53" s="233"/>
    </row>
    <row r="54" spans="1:4" ht="15.75">
      <c r="A54" s="237" t="s">
        <v>569</v>
      </c>
      <c r="B54" s="237"/>
      <c r="C54" s="237"/>
      <c r="D54" s="237"/>
    </row>
    <row r="55" ht="15.75">
      <c r="A55" s="194"/>
    </row>
    <row r="56" spans="1:4" ht="15.75">
      <c r="A56" s="182" t="s">
        <v>526</v>
      </c>
      <c r="B56" s="182" t="s">
        <v>322</v>
      </c>
      <c r="C56" s="182" t="s">
        <v>570</v>
      </c>
      <c r="D56" s="182" t="s">
        <v>571</v>
      </c>
    </row>
    <row r="57" spans="1:4" ht="15.75">
      <c r="A57" s="195">
        <v>1</v>
      </c>
      <c r="B57" s="196" t="s">
        <v>572</v>
      </c>
      <c r="C57" s="197">
        <v>9075917955</v>
      </c>
      <c r="D57" s="197">
        <v>226911532256</v>
      </c>
    </row>
    <row r="58" spans="1:4" ht="15.75">
      <c r="A58" s="186">
        <v>2</v>
      </c>
      <c r="B58" s="187" t="s">
        <v>573</v>
      </c>
      <c r="C58" s="188"/>
      <c r="D58" s="188"/>
    </row>
    <row r="59" spans="1:4" ht="15.75">
      <c r="A59" s="186">
        <v>3</v>
      </c>
      <c r="B59" s="187" t="s">
        <v>574</v>
      </c>
      <c r="C59" s="188">
        <f>C57-C58</f>
        <v>9075917955</v>
      </c>
      <c r="D59" s="188">
        <f>D57-D58</f>
        <v>226911532256</v>
      </c>
    </row>
    <row r="60" spans="1:4" ht="15.75">
      <c r="A60" s="186">
        <v>4</v>
      </c>
      <c r="B60" s="187" t="s">
        <v>442</v>
      </c>
      <c r="C60" s="188"/>
      <c r="D60" s="188">
        <v>201867065818</v>
      </c>
    </row>
    <row r="61" spans="1:4" ht="15.75">
      <c r="A61" s="186">
        <v>5</v>
      </c>
      <c r="B61" s="187" t="s">
        <v>575</v>
      </c>
      <c r="C61" s="188">
        <f>C59-C60</f>
        <v>9075917955</v>
      </c>
      <c r="D61" s="188">
        <f>D59-D60</f>
        <v>25044466438</v>
      </c>
    </row>
    <row r="62" spans="1:4" ht="15.75">
      <c r="A62" s="186">
        <v>6</v>
      </c>
      <c r="B62" s="187" t="s">
        <v>444</v>
      </c>
      <c r="C62" s="188">
        <v>2413807960</v>
      </c>
      <c r="D62" s="188">
        <v>10077065940</v>
      </c>
    </row>
    <row r="63" spans="1:4" ht="15.75">
      <c r="A63" s="186">
        <v>7</v>
      </c>
      <c r="B63" s="187" t="s">
        <v>448</v>
      </c>
      <c r="C63" s="188">
        <v>1112059676</v>
      </c>
      <c r="D63" s="188">
        <v>3743560274</v>
      </c>
    </row>
    <row r="64" spans="1:4" ht="15.75">
      <c r="A64" s="186">
        <v>8</v>
      </c>
      <c r="B64" s="187" t="s">
        <v>576</v>
      </c>
      <c r="C64" s="188">
        <v>6280069651</v>
      </c>
      <c r="D64" s="188">
        <v>13986554546</v>
      </c>
    </row>
    <row r="65" spans="1:4" ht="15.75">
      <c r="A65" s="186">
        <v>9</v>
      </c>
      <c r="B65" s="187" t="s">
        <v>577</v>
      </c>
      <c r="C65" s="188">
        <v>1246408949</v>
      </c>
      <c r="D65" s="188">
        <v>3619123766</v>
      </c>
    </row>
    <row r="66" spans="1:4" ht="15.75">
      <c r="A66" s="186">
        <v>10</v>
      </c>
      <c r="B66" s="187" t="s">
        <v>578</v>
      </c>
      <c r="C66" s="188">
        <f>C61+C62-C63-C64-C65</f>
        <v>2851187639</v>
      </c>
      <c r="D66" s="188">
        <f>D61+D62-D63-D64-D65</f>
        <v>13772293792</v>
      </c>
    </row>
    <row r="67" spans="1:4" ht="15.75">
      <c r="A67" s="186">
        <v>11</v>
      </c>
      <c r="B67" s="187" t="s">
        <v>454</v>
      </c>
      <c r="C67" s="188">
        <v>88123932</v>
      </c>
      <c r="D67" s="188">
        <v>250046265</v>
      </c>
    </row>
    <row r="68" spans="1:4" ht="15.75">
      <c r="A68" s="186">
        <v>12</v>
      </c>
      <c r="B68" s="187" t="s">
        <v>457</v>
      </c>
      <c r="C68" s="188">
        <v>784</v>
      </c>
      <c r="D68" s="188">
        <v>11884</v>
      </c>
    </row>
    <row r="69" spans="1:4" ht="15.75">
      <c r="A69" s="186">
        <v>13</v>
      </c>
      <c r="B69" s="187" t="s">
        <v>579</v>
      </c>
      <c r="C69" s="188">
        <f>C67-C68</f>
        <v>88123148</v>
      </c>
      <c r="D69" s="188">
        <f>D67-D68</f>
        <v>250034381</v>
      </c>
    </row>
    <row r="70" spans="1:4" ht="15.75">
      <c r="A70" s="186">
        <v>14</v>
      </c>
      <c r="B70" s="187" t="s">
        <v>580</v>
      </c>
      <c r="C70" s="223">
        <f>C66+C69</f>
        <v>2939310787</v>
      </c>
      <c r="D70" s="223">
        <f>D66+D69</f>
        <v>14022328173</v>
      </c>
    </row>
    <row r="71" spans="1:4" ht="15.75">
      <c r="A71" s="186">
        <v>15</v>
      </c>
      <c r="B71" s="187" t="s">
        <v>581</v>
      </c>
      <c r="C71" s="188">
        <f>(C70+67500000-2889781)*22%</f>
        <v>660862621.32</v>
      </c>
      <c r="D71" s="188">
        <f>(D70+120000000-2889781)*22%</f>
        <v>3110676446.2400002</v>
      </c>
    </row>
    <row r="72" spans="1:4" ht="15.75">
      <c r="A72" s="186">
        <v>16</v>
      </c>
      <c r="B72" s="187" t="s">
        <v>582</v>
      </c>
      <c r="C72" s="188">
        <v>635752</v>
      </c>
      <c r="D72" s="188">
        <v>635752</v>
      </c>
    </row>
    <row r="73" spans="1:4" ht="15.75">
      <c r="A73" s="186">
        <v>17</v>
      </c>
      <c r="B73" s="187" t="s">
        <v>583</v>
      </c>
      <c r="C73" s="188">
        <f>C70-C71-C72</f>
        <v>2277812413.68</v>
      </c>
      <c r="D73" s="188">
        <f>D70-D71-D72</f>
        <v>10911015974.76</v>
      </c>
    </row>
    <row r="74" spans="1:4" ht="15.75">
      <c r="A74" s="186">
        <v>18</v>
      </c>
      <c r="B74" s="187" t="s">
        <v>462</v>
      </c>
      <c r="C74" s="188">
        <f>C73/7911522</f>
        <v>287.9107728803636</v>
      </c>
      <c r="D74" s="188">
        <f>D73/7911522</f>
        <v>1379.1298279597781</v>
      </c>
    </row>
    <row r="75" spans="1:4" ht="15.75">
      <c r="A75" s="189">
        <v>19</v>
      </c>
      <c r="B75" s="190" t="s">
        <v>584</v>
      </c>
      <c r="C75" s="191"/>
      <c r="D75" s="191"/>
    </row>
    <row r="76" ht="15.75">
      <c r="A76" s="194"/>
    </row>
    <row r="77" ht="15.75">
      <c r="A77" s="194"/>
    </row>
    <row r="78" spans="1:4" ht="15.75">
      <c r="A78" s="194"/>
      <c r="C78" s="232" t="s">
        <v>605</v>
      </c>
      <c r="D78" s="232"/>
    </row>
    <row r="79" spans="3:4" ht="15.75">
      <c r="C79" s="233" t="s">
        <v>585</v>
      </c>
      <c r="D79" s="233"/>
    </row>
  </sheetData>
  <sheetProtection/>
  <mergeCells count="7">
    <mergeCell ref="A54:D54"/>
    <mergeCell ref="C78:D78"/>
    <mergeCell ref="C79:D79"/>
    <mergeCell ref="A9:D9"/>
    <mergeCell ref="A10:D10"/>
    <mergeCell ref="A11:D11"/>
    <mergeCell ref="A53:D53"/>
  </mergeCells>
  <printOptions/>
  <pageMargins left="0.66" right="0.25" top="0.25" bottom="0.25" header="0" footer="0"/>
  <pageSetup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J387"/>
  <sheetViews>
    <sheetView tabSelected="1" zoomScalePageLayoutView="0" workbookViewId="0" topLeftCell="A242">
      <selection activeCell="C257" sqref="C257"/>
    </sheetView>
  </sheetViews>
  <sheetFormatPr defaultColWidth="9.140625" defaultRowHeight="12.75"/>
  <cols>
    <col min="1" max="1" width="36.57421875" style="24" customWidth="1"/>
    <col min="2" max="2" width="18.00390625" style="24" customWidth="1"/>
    <col min="3" max="3" width="17.421875" style="24" customWidth="1"/>
    <col min="4" max="4" width="16.421875" style="24" customWidth="1"/>
    <col min="5" max="5" width="17.28125" style="24" customWidth="1"/>
    <col min="6" max="6" width="17.140625" style="24" customWidth="1"/>
    <col min="7" max="7" width="16.7109375" style="24" customWidth="1"/>
    <col min="8" max="8" width="9.140625" style="24" customWidth="1"/>
    <col min="9" max="9" width="14.28125" style="24" bestFit="1" customWidth="1"/>
    <col min="10" max="16384" width="9.140625" style="24" customWidth="1"/>
  </cols>
  <sheetData>
    <row r="1" spans="1:8" ht="15">
      <c r="A1" s="56" t="s">
        <v>620</v>
      </c>
      <c r="B1" s="56"/>
      <c r="E1" s="56" t="s">
        <v>239</v>
      </c>
      <c r="F1" s="56"/>
      <c r="G1" s="56"/>
      <c r="H1" s="56"/>
    </row>
    <row r="2" spans="1:4" ht="15">
      <c r="A2" s="56" t="s">
        <v>621</v>
      </c>
      <c r="B2" s="56"/>
      <c r="D2" s="24" t="s">
        <v>3</v>
      </c>
    </row>
    <row r="3" spans="1:4" ht="15">
      <c r="A3" s="56" t="s">
        <v>240</v>
      </c>
      <c r="B3" s="56"/>
      <c r="D3" s="24" t="s">
        <v>241</v>
      </c>
    </row>
    <row r="5" spans="1:10" ht="18.75">
      <c r="A5" s="231" t="s">
        <v>242</v>
      </c>
      <c r="B5" s="231"/>
      <c r="C5" s="231"/>
      <c r="D5" s="231"/>
      <c r="E5" s="231"/>
      <c r="F5" s="231"/>
      <c r="G5" s="231"/>
      <c r="H5" s="64"/>
      <c r="I5" s="64"/>
      <c r="J5" s="64"/>
    </row>
    <row r="6" spans="1:10" ht="19.5">
      <c r="A6" s="241" t="s">
        <v>609</v>
      </c>
      <c r="B6" s="241"/>
      <c r="C6" s="241"/>
      <c r="D6" s="241"/>
      <c r="E6" s="241"/>
      <c r="F6" s="241"/>
      <c r="G6" s="241"/>
      <c r="H6" s="65"/>
      <c r="I6" s="65"/>
      <c r="J6" s="65"/>
    </row>
    <row r="8" spans="1:2" ht="15">
      <c r="A8" s="39" t="s">
        <v>243</v>
      </c>
      <c r="B8" s="39"/>
    </row>
    <row r="9" ht="15">
      <c r="A9" s="24" t="s">
        <v>244</v>
      </c>
    </row>
    <row r="10" ht="15">
      <c r="A10" s="24" t="s">
        <v>245</v>
      </c>
    </row>
    <row r="11" ht="15">
      <c r="A11" s="24" t="s">
        <v>246</v>
      </c>
    </row>
    <row r="12" ht="15">
      <c r="A12" s="24" t="s">
        <v>247</v>
      </c>
    </row>
    <row r="13" ht="15">
      <c r="A13" s="24" t="s">
        <v>248</v>
      </c>
    </row>
    <row r="14" ht="15">
      <c r="A14" s="24" t="s">
        <v>611</v>
      </c>
    </row>
    <row r="15" spans="1:5" ht="15">
      <c r="A15" s="24" t="s">
        <v>612</v>
      </c>
      <c r="E15" s="66"/>
    </row>
    <row r="17" spans="1:2" ht="15">
      <c r="A17" s="67" t="s">
        <v>249</v>
      </c>
      <c r="B17" s="67"/>
    </row>
    <row r="18" ht="15">
      <c r="A18" s="24" t="s">
        <v>250</v>
      </c>
    </row>
    <row r="20" spans="1:2" ht="15">
      <c r="A20" s="67" t="s">
        <v>251</v>
      </c>
      <c r="B20" s="67"/>
    </row>
    <row r="21" ht="15">
      <c r="A21" s="24" t="s">
        <v>252</v>
      </c>
    </row>
    <row r="22" ht="15">
      <c r="A22" s="24" t="s">
        <v>253</v>
      </c>
    </row>
    <row r="23" ht="15">
      <c r="A23" s="24" t="s">
        <v>254</v>
      </c>
    </row>
    <row r="24" ht="15">
      <c r="A24" s="24" t="s">
        <v>255</v>
      </c>
    </row>
    <row r="25" ht="15">
      <c r="A25" s="24" t="s">
        <v>256</v>
      </c>
    </row>
    <row r="26" ht="15">
      <c r="A26" s="24" t="s">
        <v>257</v>
      </c>
    </row>
    <row r="28" spans="1:2" ht="15">
      <c r="A28" s="67" t="s">
        <v>258</v>
      </c>
      <c r="B28" s="67"/>
    </row>
    <row r="30" spans="1:2" ht="15">
      <c r="A30" s="39" t="s">
        <v>259</v>
      </c>
      <c r="B30" s="39"/>
    </row>
    <row r="31" ht="15">
      <c r="A31" s="24" t="s">
        <v>260</v>
      </c>
    </row>
    <row r="32" ht="15">
      <c r="A32" s="24" t="s">
        <v>261</v>
      </c>
    </row>
    <row r="36" spans="1:2" ht="15">
      <c r="A36" s="39" t="s">
        <v>262</v>
      </c>
      <c r="B36" s="39"/>
    </row>
    <row r="37" spans="1:2" ht="15">
      <c r="A37" s="67" t="s">
        <v>263</v>
      </c>
      <c r="B37" s="67"/>
    </row>
    <row r="38" ht="15">
      <c r="A38" s="24" t="s">
        <v>264</v>
      </c>
    </row>
    <row r="39" ht="15">
      <c r="A39" s="24" t="s">
        <v>265</v>
      </c>
    </row>
    <row r="41" spans="1:2" ht="15">
      <c r="A41" s="67" t="s">
        <v>266</v>
      </c>
      <c r="B41" s="67"/>
    </row>
    <row r="42" ht="15">
      <c r="A42" s="24" t="s">
        <v>267</v>
      </c>
    </row>
    <row r="44" spans="1:2" ht="15">
      <c r="A44" s="67" t="s">
        <v>268</v>
      </c>
      <c r="B44" s="67"/>
    </row>
    <row r="45" ht="15">
      <c r="A45" s="24" t="s">
        <v>269</v>
      </c>
    </row>
    <row r="47" spans="1:2" ht="15">
      <c r="A47" s="39" t="s">
        <v>270</v>
      </c>
      <c r="B47" s="39"/>
    </row>
    <row r="48" ht="15">
      <c r="A48" s="24" t="s">
        <v>478</v>
      </c>
    </row>
    <row r="50" spans="1:2" ht="15">
      <c r="A50" s="39" t="s">
        <v>271</v>
      </c>
      <c r="B50" s="39"/>
    </row>
    <row r="51" ht="15">
      <c r="A51" s="24" t="s">
        <v>272</v>
      </c>
    </row>
    <row r="52" ht="15">
      <c r="A52" s="24" t="s">
        <v>273</v>
      </c>
    </row>
    <row r="54" spans="1:5" ht="15">
      <c r="A54" s="68" t="s">
        <v>274</v>
      </c>
      <c r="B54" s="69"/>
      <c r="C54" s="168" t="s">
        <v>610</v>
      </c>
      <c r="D54" s="71"/>
      <c r="E54" s="72">
        <v>41640</v>
      </c>
    </row>
    <row r="55" spans="1:5" ht="15">
      <c r="A55" s="73" t="s">
        <v>275</v>
      </c>
      <c r="B55" s="74"/>
      <c r="C55" s="169">
        <v>595554468</v>
      </c>
      <c r="D55" s="76"/>
      <c r="E55" s="75">
        <v>229244957</v>
      </c>
    </row>
    <row r="56" spans="1:5" ht="15">
      <c r="A56" s="77" t="s">
        <v>276</v>
      </c>
      <c r="B56" s="78"/>
      <c r="C56" s="16">
        <f>SUM(C57:C59)</f>
        <v>2968016203</v>
      </c>
      <c r="D56" s="80"/>
      <c r="E56" s="79">
        <f>SUM(E57:E59)</f>
        <v>10308341800</v>
      </c>
    </row>
    <row r="57" spans="1:5" ht="15">
      <c r="A57" s="77" t="s">
        <v>277</v>
      </c>
      <c r="B57" s="78"/>
      <c r="C57" s="17">
        <v>2771513200</v>
      </c>
      <c r="D57" s="80"/>
      <c r="E57" s="81">
        <v>4048620169</v>
      </c>
    </row>
    <row r="58" spans="1:5" ht="15">
      <c r="A58" s="77" t="s">
        <v>278</v>
      </c>
      <c r="B58" s="78"/>
      <c r="C58" s="17">
        <v>1022819</v>
      </c>
      <c r="D58" s="80"/>
      <c r="E58" s="81">
        <v>4518953</v>
      </c>
    </row>
    <row r="59" spans="1:5" ht="15">
      <c r="A59" s="77" t="s">
        <v>279</v>
      </c>
      <c r="B59" s="78"/>
      <c r="C59" s="17">
        <v>195480184</v>
      </c>
      <c r="D59" s="80"/>
      <c r="E59" s="81">
        <v>6255202678</v>
      </c>
    </row>
    <row r="60" spans="1:5" ht="15">
      <c r="A60" s="77" t="s">
        <v>280</v>
      </c>
      <c r="B60" s="78"/>
      <c r="C60" s="16">
        <f>SUM(C62:C64)</f>
        <v>0</v>
      </c>
      <c r="D60" s="80"/>
      <c r="E60" s="79">
        <f>SUM(E62:E64)</f>
        <v>0</v>
      </c>
    </row>
    <row r="61" spans="1:5" ht="15">
      <c r="A61" s="82" t="s">
        <v>281</v>
      </c>
      <c r="B61" s="78"/>
      <c r="C61" s="17"/>
      <c r="D61" s="80"/>
      <c r="E61" s="81"/>
    </row>
    <row r="62" spans="1:5" ht="15">
      <c r="A62" s="83" t="s">
        <v>282</v>
      </c>
      <c r="B62" s="78"/>
      <c r="C62" s="17"/>
      <c r="D62" s="80"/>
      <c r="E62" s="81"/>
    </row>
    <row r="63" spans="1:5" ht="15">
      <c r="A63" s="83" t="s">
        <v>283</v>
      </c>
      <c r="B63" s="78"/>
      <c r="C63" s="17"/>
      <c r="D63" s="80"/>
      <c r="E63" s="81"/>
    </row>
    <row r="64" spans="1:5" ht="15">
      <c r="A64" s="83" t="s">
        <v>284</v>
      </c>
      <c r="B64" s="78"/>
      <c r="C64" s="17"/>
      <c r="D64" s="80"/>
      <c r="E64" s="81"/>
    </row>
    <row r="65" spans="1:5" ht="15">
      <c r="A65" s="77"/>
      <c r="B65" s="78"/>
      <c r="C65" s="17"/>
      <c r="D65" s="80"/>
      <c r="E65" s="81"/>
    </row>
    <row r="66" spans="1:5" ht="15">
      <c r="A66" s="84" t="s">
        <v>285</v>
      </c>
      <c r="B66" s="85"/>
      <c r="C66" s="23">
        <f>C55+C56+C60</f>
        <v>3563570671</v>
      </c>
      <c r="D66" s="87"/>
      <c r="E66" s="86">
        <f>E55+E56+E60</f>
        <v>10537586757</v>
      </c>
    </row>
    <row r="67" spans="1:5" ht="18" customHeight="1">
      <c r="A67" s="88"/>
      <c r="B67" s="88"/>
      <c r="C67" s="89"/>
      <c r="D67" s="89"/>
      <c r="E67" s="89"/>
    </row>
    <row r="68" spans="1:5" ht="15" hidden="1">
      <c r="A68" s="90"/>
      <c r="B68" s="90"/>
      <c r="C68" s="91"/>
      <c r="D68" s="91"/>
      <c r="E68" s="91"/>
    </row>
    <row r="69" spans="1:5" ht="20.25" customHeight="1">
      <c r="A69" s="92" t="s">
        <v>500</v>
      </c>
      <c r="B69" s="93"/>
      <c r="C69" s="70" t="str">
        <f>C54</f>
        <v>30/09/2014</v>
      </c>
      <c r="D69" s="71"/>
      <c r="E69" s="72">
        <v>41640</v>
      </c>
    </row>
    <row r="70" spans="1:5" ht="15">
      <c r="A70" s="94" t="s">
        <v>286</v>
      </c>
      <c r="B70" s="52" t="s">
        <v>287</v>
      </c>
      <c r="C70" s="75">
        <f>SUM(C71:C73)</f>
        <v>0</v>
      </c>
      <c r="D70" s="52" t="s">
        <v>287</v>
      </c>
      <c r="E70" s="75">
        <f>SUM(E71:E73)</f>
        <v>2557969920</v>
      </c>
    </row>
    <row r="71" spans="1:5" ht="15">
      <c r="A71" s="164" t="s">
        <v>516</v>
      </c>
      <c r="B71" s="176">
        <v>5</v>
      </c>
      <c r="C71" s="157"/>
      <c r="D71" s="54">
        <v>5</v>
      </c>
      <c r="E71" s="157"/>
    </row>
    <row r="72" spans="1:5" ht="15">
      <c r="A72" s="94" t="s">
        <v>288</v>
      </c>
      <c r="B72" s="177"/>
      <c r="C72" s="113"/>
      <c r="D72" s="53">
        <v>211000</v>
      </c>
      <c r="E72" s="113">
        <v>2325100920</v>
      </c>
    </row>
    <row r="73" spans="1:5" ht="15">
      <c r="A73" s="83" t="s">
        <v>289</v>
      </c>
      <c r="B73" s="95"/>
      <c r="C73" s="81"/>
      <c r="D73" s="17">
        <v>26800</v>
      </c>
      <c r="E73" s="81">
        <v>232869000</v>
      </c>
    </row>
    <row r="74" spans="1:5" ht="15">
      <c r="A74" s="83" t="s">
        <v>290</v>
      </c>
      <c r="B74" s="96"/>
      <c r="C74" s="79">
        <f>SUM(C75:C78)</f>
        <v>26300000000</v>
      </c>
      <c r="D74" s="17"/>
      <c r="E74" s="79">
        <f>SUM(E75:E78)</f>
        <v>64700000000</v>
      </c>
    </row>
    <row r="75" spans="1:5" ht="15">
      <c r="A75" s="83" t="s">
        <v>284</v>
      </c>
      <c r="B75" s="96"/>
      <c r="C75" s="81">
        <v>21200000000</v>
      </c>
      <c r="D75" s="17"/>
      <c r="E75" s="81">
        <v>21200000000</v>
      </c>
    </row>
    <row r="76" spans="1:5" ht="15">
      <c r="A76" s="83" t="s">
        <v>291</v>
      </c>
      <c r="B76" s="96"/>
      <c r="C76" s="81">
        <v>5100000000</v>
      </c>
      <c r="D76" s="17"/>
      <c r="E76" s="81">
        <v>11100000000</v>
      </c>
    </row>
    <row r="77" spans="1:5" ht="15">
      <c r="A77" s="83" t="s">
        <v>283</v>
      </c>
      <c r="B77" s="96"/>
      <c r="C77" s="81"/>
      <c r="D77" s="17"/>
      <c r="E77" s="81">
        <v>28400000000</v>
      </c>
    </row>
    <row r="78" spans="1:5" ht="15">
      <c r="A78" s="83" t="s">
        <v>282</v>
      </c>
      <c r="B78" s="96"/>
      <c r="C78" s="81"/>
      <c r="D78" s="17"/>
      <c r="E78" s="81">
        <v>4000000000</v>
      </c>
    </row>
    <row r="79" spans="1:5" ht="15">
      <c r="A79" s="83" t="s">
        <v>292</v>
      </c>
      <c r="B79" s="96"/>
      <c r="C79" s="79">
        <f>SUM(C80:C80)</f>
        <v>100000000</v>
      </c>
      <c r="D79" s="17"/>
      <c r="E79" s="79">
        <f>SUM(E80:E80)</f>
        <v>4217691000</v>
      </c>
    </row>
    <row r="80" spans="1:5" ht="15">
      <c r="A80" s="83" t="s">
        <v>499</v>
      </c>
      <c r="B80" s="96"/>
      <c r="C80" s="81">
        <v>100000000</v>
      </c>
      <c r="D80" s="17"/>
      <c r="E80" s="81">
        <v>4217691000</v>
      </c>
    </row>
    <row r="81" spans="1:6" ht="15">
      <c r="A81" s="84" t="s">
        <v>285</v>
      </c>
      <c r="B81" s="21"/>
      <c r="C81" s="86">
        <f>C70+C74+C79</f>
        <v>26400000000</v>
      </c>
      <c r="D81" s="23"/>
      <c r="E81" s="86">
        <f>E70+E74+E79</f>
        <v>71475660920</v>
      </c>
      <c r="F81" s="200"/>
    </row>
    <row r="82" spans="1:5" ht="15">
      <c r="A82" s="88"/>
      <c r="B82" s="88"/>
      <c r="C82" s="89"/>
      <c r="D82" s="89"/>
      <c r="E82" s="89"/>
    </row>
    <row r="83" spans="1:5" ht="15" hidden="1">
      <c r="A83" s="56"/>
      <c r="B83" s="56"/>
      <c r="C83" s="91"/>
      <c r="D83" s="91"/>
      <c r="E83" s="91"/>
    </row>
    <row r="84" spans="1:5" ht="19.5" customHeight="1">
      <c r="A84" s="92" t="s">
        <v>293</v>
      </c>
      <c r="B84" s="93"/>
      <c r="C84" s="168" t="str">
        <f>C54</f>
        <v>30/09/2014</v>
      </c>
      <c r="D84" s="70"/>
      <c r="E84" s="72">
        <v>41640</v>
      </c>
    </row>
    <row r="85" spans="1:5" ht="15">
      <c r="A85" s="94" t="s">
        <v>294</v>
      </c>
      <c r="B85" s="97"/>
      <c r="C85" s="170"/>
      <c r="D85" s="98"/>
      <c r="E85" s="99">
        <v>-447200920</v>
      </c>
    </row>
    <row r="86" spans="1:5" ht="15">
      <c r="A86" s="83" t="s">
        <v>295</v>
      </c>
      <c r="B86" s="101"/>
      <c r="C86" s="17"/>
      <c r="D86" s="80"/>
      <c r="E86" s="81">
        <v>-47949000</v>
      </c>
    </row>
    <row r="87" spans="1:5" ht="15">
      <c r="A87" s="102" t="s">
        <v>285</v>
      </c>
      <c r="B87" s="103"/>
      <c r="C87" s="15">
        <f>SUM(C85:C86)</f>
        <v>0</v>
      </c>
      <c r="D87" s="105"/>
      <c r="E87" s="104">
        <f>SUM(E85:E86)</f>
        <v>-495149920</v>
      </c>
    </row>
    <row r="88" spans="1:5" ht="15">
      <c r="A88" s="84"/>
      <c r="B88" s="85"/>
      <c r="C88" s="23"/>
      <c r="D88" s="87"/>
      <c r="E88" s="86"/>
    </row>
    <row r="89" spans="1:5" ht="15">
      <c r="A89" s="106"/>
      <c r="B89" s="106"/>
      <c r="C89" s="107"/>
      <c r="D89" s="107"/>
      <c r="E89" s="107"/>
    </row>
    <row r="90" spans="1:5" ht="15" hidden="1">
      <c r="A90" s="108"/>
      <c r="B90" s="108"/>
      <c r="C90" s="109"/>
      <c r="D90" s="109"/>
      <c r="E90" s="109"/>
    </row>
    <row r="91" spans="1:5" ht="18" customHeight="1">
      <c r="A91" s="92" t="s">
        <v>296</v>
      </c>
      <c r="B91" s="110"/>
      <c r="C91" s="168" t="str">
        <f>C84</f>
        <v>30/09/2014</v>
      </c>
      <c r="D91" s="71"/>
      <c r="E91" s="72">
        <v>41640</v>
      </c>
    </row>
    <row r="92" spans="1:5" ht="15">
      <c r="A92" s="94" t="s">
        <v>502</v>
      </c>
      <c r="B92" s="111"/>
      <c r="C92" s="53">
        <v>1799815000</v>
      </c>
      <c r="D92" s="112"/>
      <c r="E92" s="113">
        <v>1799815000</v>
      </c>
    </row>
    <row r="93" spans="1:5" ht="15">
      <c r="A93" s="83" t="s">
        <v>503</v>
      </c>
      <c r="B93" s="171"/>
      <c r="C93" s="172">
        <v>52816263</v>
      </c>
      <c r="D93" s="173"/>
      <c r="E93" s="174"/>
    </row>
    <row r="94" spans="1:5" ht="15">
      <c r="A94" s="83" t="s">
        <v>504</v>
      </c>
      <c r="B94" s="171"/>
      <c r="C94" s="172">
        <v>145740400</v>
      </c>
      <c r="D94" s="173"/>
      <c r="E94" s="174"/>
    </row>
    <row r="95" spans="1:5" ht="15">
      <c r="A95" s="83" t="s">
        <v>505</v>
      </c>
      <c r="B95" s="171"/>
      <c r="C95" s="172">
        <v>88000000</v>
      </c>
      <c r="D95" s="173"/>
      <c r="E95" s="174"/>
    </row>
    <row r="96" spans="1:5" ht="15">
      <c r="A96" s="83" t="s">
        <v>501</v>
      </c>
      <c r="B96" s="114"/>
      <c r="C96" s="17">
        <v>44620386</v>
      </c>
      <c r="D96" s="115"/>
      <c r="E96" s="81">
        <v>24795730237</v>
      </c>
    </row>
    <row r="97" spans="1:5" ht="15">
      <c r="A97" s="83" t="s">
        <v>506</v>
      </c>
      <c r="B97" s="114"/>
      <c r="C97" s="17">
        <v>389277886</v>
      </c>
      <c r="D97" s="115"/>
      <c r="E97" s="81">
        <v>227136243</v>
      </c>
    </row>
    <row r="98" spans="1:5" ht="15">
      <c r="A98" s="83" t="s">
        <v>507</v>
      </c>
      <c r="B98" s="114"/>
      <c r="C98" s="17">
        <v>124514065</v>
      </c>
      <c r="D98" s="115"/>
      <c r="E98" s="81">
        <v>142600820</v>
      </c>
    </row>
    <row r="99" spans="1:5" ht="15">
      <c r="A99" s="83" t="s">
        <v>508</v>
      </c>
      <c r="B99" s="225"/>
      <c r="C99" s="81">
        <v>174572265</v>
      </c>
      <c r="D99" s="115"/>
      <c r="E99" s="81">
        <v>174572265</v>
      </c>
    </row>
    <row r="100" spans="1:5" ht="15">
      <c r="A100" s="83" t="s">
        <v>509</v>
      </c>
      <c r="B100" s="114"/>
      <c r="C100" s="17">
        <v>14779381</v>
      </c>
      <c r="D100" s="115"/>
      <c r="E100" s="81">
        <v>86057198</v>
      </c>
    </row>
    <row r="101" spans="1:5" ht="15">
      <c r="A101" s="83" t="s">
        <v>510</v>
      </c>
      <c r="B101" s="114"/>
      <c r="C101" s="17">
        <v>6267024</v>
      </c>
      <c r="D101" s="115"/>
      <c r="E101" s="81">
        <v>144821893</v>
      </c>
    </row>
    <row r="102" spans="1:5" ht="15">
      <c r="A102" s="83" t="s">
        <v>297</v>
      </c>
      <c r="B102" s="114"/>
      <c r="C102" s="17">
        <v>446321646</v>
      </c>
      <c r="D102" s="115"/>
      <c r="E102" s="81">
        <v>349342546</v>
      </c>
    </row>
    <row r="103" spans="1:5" ht="15">
      <c r="A103" s="83" t="s">
        <v>511</v>
      </c>
      <c r="B103" s="114"/>
      <c r="C103" s="17">
        <v>17233361772</v>
      </c>
      <c r="D103" s="115"/>
      <c r="E103" s="81">
        <v>1915799267</v>
      </c>
    </row>
    <row r="104" spans="1:5" ht="15">
      <c r="A104" s="83" t="s">
        <v>512</v>
      </c>
      <c r="B104" s="114"/>
      <c r="C104" s="17">
        <v>5221461389</v>
      </c>
      <c r="D104" s="115"/>
      <c r="E104" s="81">
        <v>8149322588</v>
      </c>
    </row>
    <row r="105" spans="1:5" ht="15">
      <c r="A105" s="83" t="s">
        <v>298</v>
      </c>
      <c r="B105" s="114"/>
      <c r="C105" s="17">
        <v>665557508</v>
      </c>
      <c r="D105" s="115"/>
      <c r="E105" s="81">
        <v>67223169</v>
      </c>
    </row>
    <row r="106" spans="1:5" ht="15">
      <c r="A106" s="83" t="s">
        <v>299</v>
      </c>
      <c r="B106" s="114"/>
      <c r="C106" s="17">
        <v>377255718</v>
      </c>
      <c r="D106" s="115"/>
      <c r="E106" s="81">
        <v>340877229</v>
      </c>
    </row>
    <row r="107" spans="1:5" ht="15">
      <c r="A107" s="84" t="s">
        <v>300</v>
      </c>
      <c r="B107" s="116"/>
      <c r="C107" s="23">
        <f>SUM(C92:C106)</f>
        <v>26784360703</v>
      </c>
      <c r="D107" s="117"/>
      <c r="E107" s="86">
        <f>SUM(E92:E106)</f>
        <v>38193298455</v>
      </c>
    </row>
    <row r="108" spans="1:5" ht="15" hidden="1">
      <c r="A108" s="88"/>
      <c r="B108" s="118"/>
      <c r="C108" s="89"/>
      <c r="D108" s="119"/>
      <c r="E108" s="89"/>
    </row>
    <row r="109" spans="1:5" ht="15" hidden="1">
      <c r="A109" s="120"/>
      <c r="B109" s="121"/>
      <c r="C109" s="122"/>
      <c r="D109" s="122"/>
      <c r="E109" s="122"/>
    </row>
    <row r="110" spans="1:5" ht="15">
      <c r="A110" s="120"/>
      <c r="B110" s="121"/>
      <c r="C110" s="122"/>
      <c r="D110" s="122"/>
      <c r="E110" s="122"/>
    </row>
    <row r="111" spans="1:5" ht="15">
      <c r="A111" s="120"/>
      <c r="B111" s="121"/>
      <c r="C111" s="122"/>
      <c r="D111" s="122"/>
      <c r="E111" s="122"/>
    </row>
    <row r="112" spans="1:5" ht="15">
      <c r="A112" s="123" t="s">
        <v>301</v>
      </c>
      <c r="B112" s="111"/>
      <c r="C112" s="175" t="str">
        <f>C91</f>
        <v>30/09/2014</v>
      </c>
      <c r="D112" s="98"/>
      <c r="E112" s="124">
        <v>41640</v>
      </c>
    </row>
    <row r="113" spans="1:5" ht="15">
      <c r="A113" s="165" t="s">
        <v>474</v>
      </c>
      <c r="B113" s="114"/>
      <c r="C113" s="17">
        <v>30872540195</v>
      </c>
      <c r="D113" s="80"/>
      <c r="E113" s="81">
        <v>30872540195</v>
      </c>
    </row>
    <row r="114" spans="1:5" ht="15">
      <c r="A114" s="83" t="s">
        <v>475</v>
      </c>
      <c r="B114" s="114"/>
      <c r="C114" s="17"/>
      <c r="D114" s="80"/>
      <c r="E114" s="81">
        <v>75000000</v>
      </c>
    </row>
    <row r="115" spans="1:5" ht="15">
      <c r="A115" s="83" t="s">
        <v>476</v>
      </c>
      <c r="B115" s="114"/>
      <c r="C115" s="17">
        <v>60000000</v>
      </c>
      <c r="D115" s="80"/>
      <c r="E115" s="81"/>
    </row>
    <row r="116" spans="1:5" ht="15">
      <c r="A116" s="83" t="s">
        <v>302</v>
      </c>
      <c r="B116" s="114"/>
      <c r="C116" s="17"/>
      <c r="D116" s="80"/>
      <c r="E116" s="81">
        <v>23124481253</v>
      </c>
    </row>
    <row r="117" spans="1:5" ht="15">
      <c r="A117" s="83" t="s">
        <v>303</v>
      </c>
      <c r="B117" s="114"/>
      <c r="C117" s="17">
        <v>345570337</v>
      </c>
      <c r="D117" s="80"/>
      <c r="E117" s="81">
        <v>345570337</v>
      </c>
    </row>
    <row r="118" spans="1:5" ht="15">
      <c r="A118" s="83" t="s">
        <v>304</v>
      </c>
      <c r="B118" s="114"/>
      <c r="C118" s="17">
        <v>202675272</v>
      </c>
      <c r="D118" s="80"/>
      <c r="E118" s="81">
        <v>202675272</v>
      </c>
    </row>
    <row r="119" spans="1:5" ht="15">
      <c r="A119" s="84" t="s">
        <v>300</v>
      </c>
      <c r="B119" s="116"/>
      <c r="C119" s="23">
        <f>SUM(C113:C118)</f>
        <v>31480785804</v>
      </c>
      <c r="D119" s="125"/>
      <c r="E119" s="86">
        <f>SUM(E113:E118)</f>
        <v>54620267057</v>
      </c>
    </row>
    <row r="120" spans="1:5" ht="15">
      <c r="A120" s="88"/>
      <c r="B120" s="118"/>
      <c r="C120" s="89"/>
      <c r="D120" s="119"/>
      <c r="E120" s="89"/>
    </row>
    <row r="121" spans="1:5" ht="21" customHeight="1">
      <c r="A121" s="88"/>
      <c r="B121" s="118"/>
      <c r="C121" s="89"/>
      <c r="D121" s="119"/>
      <c r="E121" s="89"/>
    </row>
    <row r="122" spans="1:5" ht="19.5" customHeight="1">
      <c r="A122" s="126" t="s">
        <v>305</v>
      </c>
      <c r="B122" s="127"/>
      <c r="C122" s="124" t="str">
        <f>C112</f>
        <v>30/09/2014</v>
      </c>
      <c r="D122" s="98"/>
      <c r="E122" s="124">
        <v>41640</v>
      </c>
    </row>
    <row r="123" spans="1:5" ht="15">
      <c r="A123" s="77" t="s">
        <v>306</v>
      </c>
      <c r="B123" s="78"/>
      <c r="C123" s="81">
        <v>1220000532</v>
      </c>
      <c r="D123" s="80"/>
      <c r="E123" s="81">
        <v>1803688956</v>
      </c>
    </row>
    <row r="124" spans="1:5" ht="15">
      <c r="A124" s="77" t="s">
        <v>307</v>
      </c>
      <c r="B124" s="78"/>
      <c r="C124" s="81">
        <v>61563180</v>
      </c>
      <c r="D124" s="80"/>
      <c r="E124" s="81">
        <v>307847504</v>
      </c>
    </row>
    <row r="125" spans="1:5" ht="15">
      <c r="A125" s="77" t="s">
        <v>308</v>
      </c>
      <c r="B125" s="78"/>
      <c r="C125" s="81">
        <v>57066923</v>
      </c>
      <c r="D125" s="80"/>
      <c r="E125" s="81">
        <v>55111235</v>
      </c>
    </row>
    <row r="126" spans="1:5" ht="15">
      <c r="A126" s="102" t="s">
        <v>285</v>
      </c>
      <c r="B126" s="103"/>
      <c r="C126" s="104">
        <f>SUM(C123:C125)</f>
        <v>1338630635</v>
      </c>
      <c r="D126" s="105"/>
      <c r="E126" s="104">
        <f>SUM(E123:E125)</f>
        <v>2166647695</v>
      </c>
    </row>
    <row r="127" spans="1:5" ht="15">
      <c r="A127" s="77"/>
      <c r="B127" s="78"/>
      <c r="C127" s="128"/>
      <c r="D127" s="78"/>
      <c r="E127" s="128"/>
    </row>
    <row r="128" spans="1:5" ht="19.5" customHeight="1">
      <c r="A128" s="159" t="s">
        <v>477</v>
      </c>
      <c r="B128" s="103"/>
      <c r="C128" s="131" t="str">
        <f>C122</f>
        <v>30/09/2014</v>
      </c>
      <c r="D128" s="100"/>
      <c r="E128" s="131">
        <v>41640</v>
      </c>
    </row>
    <row r="129" spans="1:5" ht="15">
      <c r="A129" s="83" t="s">
        <v>513</v>
      </c>
      <c r="B129" s="103"/>
      <c r="C129" s="104"/>
      <c r="D129" s="105"/>
      <c r="E129" s="81">
        <v>48193358</v>
      </c>
    </row>
    <row r="130" spans="1:5" ht="15">
      <c r="A130" s="165" t="s">
        <v>514</v>
      </c>
      <c r="B130" s="103"/>
      <c r="C130" s="104"/>
      <c r="D130" s="105"/>
      <c r="E130" s="81">
        <v>53680000</v>
      </c>
    </row>
    <row r="131" spans="1:5" ht="15">
      <c r="A131" s="83" t="s">
        <v>515</v>
      </c>
      <c r="B131" s="103"/>
      <c r="C131" s="81">
        <v>1799815000</v>
      </c>
      <c r="D131" s="105"/>
      <c r="E131" s="81">
        <v>1799815000</v>
      </c>
    </row>
    <row r="132" spans="1:5" ht="18.75" customHeight="1">
      <c r="A132" s="102" t="s">
        <v>285</v>
      </c>
      <c r="B132" s="103"/>
      <c r="C132" s="104">
        <f>SUM(C129:C131)</f>
        <v>1799815000</v>
      </c>
      <c r="D132" s="105"/>
      <c r="E132" s="104">
        <f>SUM(E129:E131)</f>
        <v>1901688358</v>
      </c>
    </row>
    <row r="133" spans="1:5" ht="15">
      <c r="A133" s="102"/>
      <c r="B133" s="103"/>
      <c r="C133" s="104"/>
      <c r="D133" s="105"/>
      <c r="E133" s="104"/>
    </row>
    <row r="134" spans="1:5" ht="17.25" customHeight="1">
      <c r="A134" s="129" t="s">
        <v>309</v>
      </c>
      <c r="B134" s="130"/>
      <c r="C134" s="131" t="str">
        <f>C128</f>
        <v>30/09/2014</v>
      </c>
      <c r="D134" s="100"/>
      <c r="E134" s="131">
        <v>41640</v>
      </c>
    </row>
    <row r="135" spans="1:5" ht="15">
      <c r="A135" s="77" t="s">
        <v>310</v>
      </c>
      <c r="B135" s="78"/>
      <c r="C135" s="81">
        <v>1200498</v>
      </c>
      <c r="D135" s="80"/>
      <c r="E135" s="81">
        <v>10802181</v>
      </c>
    </row>
    <row r="136" spans="1:5" ht="15">
      <c r="A136" s="77" t="s">
        <v>311</v>
      </c>
      <c r="B136" s="78"/>
      <c r="C136" s="81"/>
      <c r="D136" s="80"/>
      <c r="E136" s="81"/>
    </row>
    <row r="137" spans="1:5" ht="18.75" customHeight="1">
      <c r="A137" s="84" t="s">
        <v>285</v>
      </c>
      <c r="B137" s="85"/>
      <c r="C137" s="86">
        <f>SUM(C135:C136)</f>
        <v>1200498</v>
      </c>
      <c r="D137" s="87"/>
      <c r="E137" s="86">
        <f>SUM(E135:E136)</f>
        <v>10802181</v>
      </c>
    </row>
    <row r="138" spans="1:5" ht="15">
      <c r="A138" s="88"/>
      <c r="B138" s="88"/>
      <c r="C138" s="89"/>
      <c r="D138" s="89"/>
      <c r="E138" s="89"/>
    </row>
    <row r="139" spans="1:5" ht="18.75" customHeight="1">
      <c r="A139" s="126" t="s">
        <v>312</v>
      </c>
      <c r="B139" s="74"/>
      <c r="C139" s="124" t="str">
        <f>C134</f>
        <v>30/09/2014</v>
      </c>
      <c r="D139" s="98"/>
      <c r="E139" s="124">
        <v>41640</v>
      </c>
    </row>
    <row r="140" spans="1:5" ht="15">
      <c r="A140" s="77" t="s">
        <v>313</v>
      </c>
      <c r="B140" s="78"/>
      <c r="C140" s="81">
        <v>885500000</v>
      </c>
      <c r="D140" s="80"/>
      <c r="E140" s="81">
        <v>6266697970</v>
      </c>
    </row>
    <row r="141" spans="1:5" ht="15">
      <c r="A141" s="77" t="s">
        <v>314</v>
      </c>
      <c r="B141" s="78"/>
      <c r="C141" s="81">
        <v>1029556591</v>
      </c>
      <c r="D141" s="80"/>
      <c r="E141" s="81">
        <v>1716122417</v>
      </c>
    </row>
    <row r="142" spans="1:5" ht="15">
      <c r="A142" s="77" t="s">
        <v>618</v>
      </c>
      <c r="B142" s="78"/>
      <c r="C142" s="81">
        <v>264560002</v>
      </c>
      <c r="D142" s="80"/>
      <c r="E142" s="81"/>
    </row>
    <row r="143" spans="1:5" ht="15">
      <c r="A143" s="84" t="s">
        <v>285</v>
      </c>
      <c r="B143" s="132"/>
      <c r="C143" s="86">
        <f>SUM(C140:C142)</f>
        <v>2179616593</v>
      </c>
      <c r="D143" s="125"/>
      <c r="E143" s="86">
        <f>SUM(E140:E142)</f>
        <v>7982820387</v>
      </c>
    </row>
    <row r="144" spans="3:5" ht="15">
      <c r="C144" s="122"/>
      <c r="D144" s="122"/>
      <c r="E144" s="122"/>
    </row>
    <row r="145" ht="18.75" customHeight="1">
      <c r="A145" s="39" t="s">
        <v>315</v>
      </c>
    </row>
    <row r="146" spans="1:7" ht="15">
      <c r="A146" s="42"/>
      <c r="B146" s="42" t="s">
        <v>316</v>
      </c>
      <c r="C146" s="42" t="s">
        <v>317</v>
      </c>
      <c r="D146" s="42" t="s">
        <v>318</v>
      </c>
      <c r="E146" s="42" t="s">
        <v>319</v>
      </c>
      <c r="F146" s="42" t="s">
        <v>320</v>
      </c>
      <c r="G146" s="42" t="s">
        <v>321</v>
      </c>
    </row>
    <row r="147" spans="1:7" ht="15">
      <c r="A147" s="50" t="s">
        <v>322</v>
      </c>
      <c r="B147" s="50" t="s">
        <v>323</v>
      </c>
      <c r="C147" s="50" t="s">
        <v>324</v>
      </c>
      <c r="D147" s="50" t="s">
        <v>325</v>
      </c>
      <c r="E147" s="50" t="s">
        <v>326</v>
      </c>
      <c r="F147" s="50" t="s">
        <v>327</v>
      </c>
      <c r="G147" s="50" t="s">
        <v>328</v>
      </c>
    </row>
    <row r="148" spans="1:7" ht="15">
      <c r="A148" s="133" t="s">
        <v>329</v>
      </c>
      <c r="B148" s="27"/>
      <c r="C148" s="27"/>
      <c r="D148" s="27"/>
      <c r="E148" s="27"/>
      <c r="F148" s="27"/>
      <c r="G148" s="27"/>
    </row>
    <row r="149" spans="1:7" ht="15">
      <c r="A149" s="12" t="s">
        <v>330</v>
      </c>
      <c r="B149" s="15">
        <v>24729148091</v>
      </c>
      <c r="C149" s="15">
        <v>654883102</v>
      </c>
      <c r="D149" s="15">
        <v>5728473089</v>
      </c>
      <c r="E149" s="15">
        <v>543330222</v>
      </c>
      <c r="F149" s="15">
        <v>1658978709</v>
      </c>
      <c r="G149" s="15">
        <f>SUM(B149:F149)</f>
        <v>33314813213</v>
      </c>
    </row>
    <row r="150" spans="1:7" ht="15">
      <c r="A150" s="12" t="s">
        <v>331</v>
      </c>
      <c r="B150" s="160">
        <v>978097991</v>
      </c>
      <c r="C150" s="17"/>
      <c r="D150" s="160">
        <v>6081500000</v>
      </c>
      <c r="E150" s="17"/>
      <c r="F150" s="17"/>
      <c r="G150" s="17">
        <f>SUM(B150:F150)</f>
        <v>7059597991</v>
      </c>
    </row>
    <row r="151" spans="1:7" ht="15">
      <c r="A151" s="12" t="s">
        <v>332</v>
      </c>
      <c r="B151" s="17"/>
      <c r="C151" s="17"/>
      <c r="D151" s="17"/>
      <c r="E151" s="17"/>
      <c r="F151" s="17"/>
      <c r="G151" s="17">
        <f>SUM(B151:F151)</f>
        <v>0</v>
      </c>
    </row>
    <row r="152" spans="1:7" ht="15">
      <c r="A152" s="12" t="s">
        <v>333</v>
      </c>
      <c r="B152" s="15">
        <f>B149+B150-B151</f>
        <v>25707246082</v>
      </c>
      <c r="C152" s="15">
        <f>C149+C150-C151</f>
        <v>654883102</v>
      </c>
      <c r="D152" s="15">
        <f>D149+D150-D151</f>
        <v>11809973089</v>
      </c>
      <c r="E152" s="15">
        <f>E149+E150-E151</f>
        <v>543330222</v>
      </c>
      <c r="F152" s="15">
        <f>F149+F150-F151</f>
        <v>1658978709</v>
      </c>
      <c r="G152" s="15">
        <f>SUM(B152:F152)</f>
        <v>40374411204</v>
      </c>
    </row>
    <row r="153" spans="1:7" ht="15">
      <c r="A153" s="13" t="s">
        <v>334</v>
      </c>
      <c r="B153" s="17"/>
      <c r="C153" s="17"/>
      <c r="D153" s="17"/>
      <c r="E153" s="17"/>
      <c r="F153" s="17"/>
      <c r="G153" s="17"/>
    </row>
    <row r="154" spans="1:7" ht="15">
      <c r="A154" s="12" t="s">
        <v>330</v>
      </c>
      <c r="B154" s="15">
        <v>21376946077</v>
      </c>
      <c r="C154" s="15">
        <v>654883102</v>
      </c>
      <c r="D154" s="15">
        <v>4714850298</v>
      </c>
      <c r="E154" s="15">
        <v>488182325</v>
      </c>
      <c r="F154" s="15">
        <v>1658978709</v>
      </c>
      <c r="G154" s="15">
        <f>SUM(B154:F154)</f>
        <v>28893840511</v>
      </c>
    </row>
    <row r="155" spans="1:7" ht="15">
      <c r="A155" s="12" t="s">
        <v>331</v>
      </c>
      <c r="B155" s="160">
        <v>201715350</v>
      </c>
      <c r="C155" s="17"/>
      <c r="D155" s="160">
        <v>797136022</v>
      </c>
      <c r="E155" s="17">
        <v>14118552</v>
      </c>
      <c r="F155" s="17"/>
      <c r="G155" s="17">
        <f>SUM(B155:F155)</f>
        <v>1012969924</v>
      </c>
    </row>
    <row r="156" spans="1:7" ht="15">
      <c r="A156" s="12" t="s">
        <v>335</v>
      </c>
      <c r="B156" s="17">
        <v>201715350</v>
      </c>
      <c r="C156" s="17"/>
      <c r="D156" s="17">
        <v>797136022</v>
      </c>
      <c r="E156" s="17">
        <v>14118552</v>
      </c>
      <c r="F156" s="17"/>
      <c r="G156" s="17">
        <f>SUM(B156:F156)</f>
        <v>1012969924</v>
      </c>
    </row>
    <row r="157" spans="1:7" ht="15">
      <c r="A157" s="12" t="s">
        <v>332</v>
      </c>
      <c r="B157" s="17"/>
      <c r="C157" s="17"/>
      <c r="D157" s="17"/>
      <c r="E157" s="17"/>
      <c r="F157" s="17"/>
      <c r="G157" s="17">
        <f>SUM(B157:F157)</f>
        <v>0</v>
      </c>
    </row>
    <row r="158" spans="1:7" ht="15">
      <c r="A158" s="12" t="s">
        <v>333</v>
      </c>
      <c r="B158" s="15">
        <f>B154+B155-B157</f>
        <v>21578661427</v>
      </c>
      <c r="C158" s="15">
        <f>C154+C155-C157</f>
        <v>654883102</v>
      </c>
      <c r="D158" s="15">
        <f>D154+D155-D157</f>
        <v>5511986320</v>
      </c>
      <c r="E158" s="15">
        <f>E154+E155-E157</f>
        <v>502300877</v>
      </c>
      <c r="F158" s="15">
        <f>F154+F155-F157</f>
        <v>1658978709</v>
      </c>
      <c r="G158" s="15">
        <f>SUM(B158:F158)</f>
        <v>29906810435</v>
      </c>
    </row>
    <row r="159" spans="1:7" ht="15">
      <c r="A159" s="13" t="s">
        <v>336</v>
      </c>
      <c r="B159" s="17"/>
      <c r="C159" s="17"/>
      <c r="D159" s="17"/>
      <c r="E159" s="17"/>
      <c r="F159" s="17"/>
      <c r="G159" s="17"/>
    </row>
    <row r="160" spans="1:7" ht="15">
      <c r="A160" s="12" t="s">
        <v>337</v>
      </c>
      <c r="B160" s="17">
        <f>B149-B154</f>
        <v>3352202014</v>
      </c>
      <c r="C160" s="17">
        <f>C149-C154</f>
        <v>0</v>
      </c>
      <c r="D160" s="17">
        <f>D149-D154</f>
        <v>1013622791</v>
      </c>
      <c r="E160" s="17">
        <f>E149-E154</f>
        <v>55147897</v>
      </c>
      <c r="F160" s="17">
        <f>F149-F154</f>
        <v>0</v>
      </c>
      <c r="G160" s="17">
        <f>SUM(B160:F160)</f>
        <v>4420972702</v>
      </c>
    </row>
    <row r="161" spans="1:7" ht="15">
      <c r="A161" s="35" t="s">
        <v>338</v>
      </c>
      <c r="B161" s="198">
        <f>B152-B158</f>
        <v>4128584655</v>
      </c>
      <c r="C161" s="54">
        <f>C152-C158</f>
        <v>0</v>
      </c>
      <c r="D161" s="54">
        <f>D152-D158</f>
        <v>6297986769</v>
      </c>
      <c r="E161" s="54">
        <f>E152-E158</f>
        <v>41029345</v>
      </c>
      <c r="F161" s="54">
        <f>F152-F158</f>
        <v>0</v>
      </c>
      <c r="G161" s="198">
        <f>SUM(B161:F161)</f>
        <v>10467600769</v>
      </c>
    </row>
    <row r="162" spans="1:6" ht="15">
      <c r="A162" s="39" t="s">
        <v>339</v>
      </c>
      <c r="E162" s="134"/>
      <c r="F162" s="134"/>
    </row>
    <row r="163" spans="1:6" ht="15">
      <c r="A163" s="42" t="s">
        <v>322</v>
      </c>
      <c r="B163" s="42" t="s">
        <v>340</v>
      </c>
      <c r="C163" s="42" t="s">
        <v>341</v>
      </c>
      <c r="D163" s="42" t="s">
        <v>342</v>
      </c>
      <c r="E163" s="122"/>
      <c r="F163" s="122"/>
    </row>
    <row r="164" spans="1:6" ht="15">
      <c r="A164" s="49"/>
      <c r="B164" s="50" t="s">
        <v>343</v>
      </c>
      <c r="C164" s="50" t="s">
        <v>344</v>
      </c>
      <c r="D164" s="50" t="s">
        <v>345</v>
      </c>
      <c r="F164" s="91"/>
    </row>
    <row r="165" spans="1:4" ht="15">
      <c r="A165" s="133" t="s">
        <v>329</v>
      </c>
      <c r="B165" s="27"/>
      <c r="C165" s="27"/>
      <c r="D165" s="27"/>
    </row>
    <row r="166" spans="1:6" ht="15">
      <c r="A166" s="12" t="s">
        <v>330</v>
      </c>
      <c r="B166" s="17"/>
      <c r="C166" s="17">
        <v>63000000</v>
      </c>
      <c r="D166" s="15">
        <f>SUM(B166:C166)</f>
        <v>63000000</v>
      </c>
      <c r="E166" s="236"/>
      <c r="F166" s="236"/>
    </row>
    <row r="167" spans="1:6" ht="15">
      <c r="A167" s="12" t="s">
        <v>331</v>
      </c>
      <c r="B167" s="160">
        <v>16168057000</v>
      </c>
      <c r="C167" s="17"/>
      <c r="D167" s="17">
        <f>SUM(B167:C167)</f>
        <v>16168057000</v>
      </c>
      <c r="E167" s="56"/>
      <c r="F167" s="56"/>
    </row>
    <row r="168" spans="1:4" ht="15">
      <c r="A168" s="12" t="s">
        <v>332</v>
      </c>
      <c r="B168" s="17"/>
      <c r="C168" s="17"/>
      <c r="D168" s="17">
        <f>SUM(B168:C168)</f>
        <v>0</v>
      </c>
    </row>
    <row r="169" spans="1:4" ht="15">
      <c r="A169" s="12" t="s">
        <v>333</v>
      </c>
      <c r="B169" s="17">
        <f>B166+B167-B168</f>
        <v>16168057000</v>
      </c>
      <c r="C169" s="17">
        <f>C166+C167-C168</f>
        <v>63000000</v>
      </c>
      <c r="D169" s="199">
        <f>D166+D167-D168</f>
        <v>16231057000</v>
      </c>
    </row>
    <row r="170" spans="1:4" ht="15">
      <c r="A170" s="13" t="s">
        <v>334</v>
      </c>
      <c r="B170" s="17"/>
      <c r="C170" s="17"/>
      <c r="D170" s="17"/>
    </row>
    <row r="171" spans="1:4" ht="15">
      <c r="A171" s="12" t="s">
        <v>330</v>
      </c>
      <c r="B171" s="17"/>
      <c r="C171" s="17">
        <v>52500000</v>
      </c>
      <c r="D171" s="15">
        <f>SUM(B171:C171)</f>
        <v>52500000</v>
      </c>
    </row>
    <row r="172" spans="1:4" ht="15">
      <c r="A172" s="12" t="s">
        <v>331</v>
      </c>
      <c r="B172" s="17"/>
      <c r="C172" s="17">
        <v>10500000</v>
      </c>
      <c r="D172" s="17">
        <f>SUM(B172:C172)</f>
        <v>10500000</v>
      </c>
    </row>
    <row r="173" spans="1:4" ht="15">
      <c r="A173" s="12" t="s">
        <v>335</v>
      </c>
      <c r="B173" s="17"/>
      <c r="C173" s="17">
        <v>10500000</v>
      </c>
      <c r="D173" s="17">
        <f>SUM(B173:C173)</f>
        <v>10500000</v>
      </c>
    </row>
    <row r="174" spans="1:4" ht="15">
      <c r="A174" s="12" t="s">
        <v>332</v>
      </c>
      <c r="B174" s="17"/>
      <c r="C174" s="17"/>
      <c r="D174" s="17"/>
    </row>
    <row r="175" spans="1:4" ht="15">
      <c r="A175" s="12" t="s">
        <v>333</v>
      </c>
      <c r="B175" s="17">
        <f>B171+B172-B174</f>
        <v>0</v>
      </c>
      <c r="C175" s="17">
        <f>C171+C172-C174</f>
        <v>63000000</v>
      </c>
      <c r="D175" s="15">
        <f>D171+D172-D174</f>
        <v>63000000</v>
      </c>
    </row>
    <row r="176" spans="1:4" ht="15">
      <c r="A176" s="13" t="s">
        <v>336</v>
      </c>
      <c r="B176" s="17"/>
      <c r="C176" s="17"/>
      <c r="D176" s="17"/>
    </row>
    <row r="177" spans="1:4" ht="15">
      <c r="A177" s="12" t="s">
        <v>337</v>
      </c>
      <c r="B177" s="17">
        <f>B166-B171</f>
        <v>0</v>
      </c>
      <c r="C177" s="17">
        <f>C166-C171</f>
        <v>10500000</v>
      </c>
      <c r="D177" s="17">
        <f>D166-D171</f>
        <v>10500000</v>
      </c>
    </row>
    <row r="178" spans="1:4" ht="15">
      <c r="A178" s="35" t="s">
        <v>338</v>
      </c>
      <c r="B178" s="54">
        <f>B169-B175</f>
        <v>16168057000</v>
      </c>
      <c r="C178" s="54">
        <f>C169-C175</f>
        <v>0</v>
      </c>
      <c r="D178" s="198">
        <f>D169-D175</f>
        <v>16168057000</v>
      </c>
    </row>
    <row r="179" spans="1:4" ht="15">
      <c r="A179" s="135"/>
      <c r="B179" s="136"/>
      <c r="C179" s="136"/>
      <c r="D179" s="136"/>
    </row>
    <row r="180" spans="1:5" ht="15">
      <c r="A180" s="126" t="s">
        <v>346</v>
      </c>
      <c r="B180" s="74"/>
      <c r="C180" s="74"/>
      <c r="D180" s="137">
        <v>41912</v>
      </c>
      <c r="E180" s="138">
        <v>41640</v>
      </c>
    </row>
    <row r="181" spans="1:5" ht="15">
      <c r="A181" s="77" t="s">
        <v>347</v>
      </c>
      <c r="B181" s="78"/>
      <c r="C181" s="78"/>
      <c r="D181" s="12"/>
      <c r="E181" s="128"/>
    </row>
    <row r="182" spans="1:5" ht="15">
      <c r="A182" s="77" t="s">
        <v>468</v>
      </c>
      <c r="B182" s="78"/>
      <c r="C182" s="78"/>
      <c r="D182" s="17">
        <v>76818275448</v>
      </c>
      <c r="E182" s="81">
        <v>74546065525</v>
      </c>
    </row>
    <row r="183" spans="1:5" ht="15">
      <c r="A183" s="77" t="s">
        <v>469</v>
      </c>
      <c r="B183" s="78"/>
      <c r="C183" s="78"/>
      <c r="D183" s="17"/>
      <c r="E183" s="81">
        <v>17063929991</v>
      </c>
    </row>
    <row r="184" spans="1:5" ht="15">
      <c r="A184" s="77" t="s">
        <v>619</v>
      </c>
      <c r="B184" s="78"/>
      <c r="C184" s="78"/>
      <c r="D184" s="17">
        <v>268251000</v>
      </c>
      <c r="E184" s="81"/>
    </row>
    <row r="185" spans="1:5" ht="15">
      <c r="A185" s="77" t="s">
        <v>348</v>
      </c>
      <c r="B185" s="78"/>
      <c r="C185" s="78"/>
      <c r="D185" s="17">
        <v>717507500</v>
      </c>
      <c r="E185" s="81">
        <v>717507500</v>
      </c>
    </row>
    <row r="186" spans="1:5" ht="15">
      <c r="A186" s="77" t="s">
        <v>349</v>
      </c>
      <c r="B186" s="78"/>
      <c r="C186" s="78"/>
      <c r="D186" s="17">
        <v>1845000000</v>
      </c>
      <c r="E186" s="81">
        <v>1845000000</v>
      </c>
    </row>
    <row r="187" spans="1:5" ht="15">
      <c r="A187" s="77" t="s">
        <v>350</v>
      </c>
      <c r="B187" s="78"/>
      <c r="C187" s="78"/>
      <c r="D187" s="17">
        <v>18155930592</v>
      </c>
      <c r="E187" s="81">
        <v>18155930592</v>
      </c>
    </row>
    <row r="188" spans="1:5" ht="15">
      <c r="A188" s="84" t="s">
        <v>285</v>
      </c>
      <c r="B188" s="132"/>
      <c r="C188" s="132"/>
      <c r="D188" s="166">
        <f>SUM(D182:D187)</f>
        <v>97804964540</v>
      </c>
      <c r="E188" s="167">
        <f>SUM(E182:E187)</f>
        <v>112328433608</v>
      </c>
    </row>
    <row r="189" spans="1:5" ht="15">
      <c r="A189" s="88"/>
      <c r="B189" s="136"/>
      <c r="C189" s="136"/>
      <c r="D189" s="89"/>
      <c r="E189" s="89"/>
    </row>
    <row r="190" spans="1:5" ht="15">
      <c r="A190" s="136"/>
      <c r="B190" s="136"/>
      <c r="D190" s="136"/>
      <c r="E190" s="136"/>
    </row>
    <row r="191" spans="1:5" ht="15">
      <c r="A191" s="126" t="s">
        <v>351</v>
      </c>
      <c r="B191" s="74"/>
      <c r="C191" s="74"/>
      <c r="D191" s="137">
        <v>41912</v>
      </c>
      <c r="E191" s="138">
        <v>41640</v>
      </c>
    </row>
    <row r="192" spans="1:5" ht="15">
      <c r="A192" s="77" t="s">
        <v>352</v>
      </c>
      <c r="B192" s="78"/>
      <c r="C192" s="78"/>
      <c r="D192" s="17">
        <v>37435443</v>
      </c>
      <c r="E192" s="81">
        <v>37010360</v>
      </c>
    </row>
    <row r="193" spans="1:5" ht="15">
      <c r="A193" s="77" t="s">
        <v>353</v>
      </c>
      <c r="B193" s="78"/>
      <c r="C193" s="78"/>
      <c r="D193" s="17"/>
      <c r="E193" s="81">
        <v>44621637</v>
      </c>
    </row>
    <row r="194" spans="1:5" ht="15">
      <c r="A194" s="77" t="s">
        <v>354</v>
      </c>
      <c r="B194" s="78"/>
      <c r="C194" s="78"/>
      <c r="D194" s="17">
        <v>78048081</v>
      </c>
      <c r="E194" s="81">
        <v>39375209</v>
      </c>
    </row>
    <row r="195" spans="1:5" ht="15">
      <c r="A195" s="84" t="s">
        <v>285</v>
      </c>
      <c r="B195" s="132"/>
      <c r="C195" s="132"/>
      <c r="D195" s="23">
        <f>SUM(D192:D194)</f>
        <v>115483524</v>
      </c>
      <c r="E195" s="86">
        <f>SUM(E192:E194)</f>
        <v>121007206</v>
      </c>
    </row>
    <row r="196" spans="1:5" ht="15">
      <c r="A196" s="88"/>
      <c r="B196" s="136"/>
      <c r="C196" s="136"/>
      <c r="D196" s="89"/>
      <c r="E196" s="89"/>
    </row>
    <row r="197" spans="1:5" ht="15">
      <c r="A197" s="88"/>
      <c r="B197" s="136"/>
      <c r="D197" s="89"/>
      <c r="E197" s="119"/>
    </row>
    <row r="198" spans="1:6" ht="15">
      <c r="A198" s="123" t="s">
        <v>355</v>
      </c>
      <c r="B198" s="74"/>
      <c r="C198" s="142"/>
      <c r="D198" s="137">
        <v>41912</v>
      </c>
      <c r="E198" s="137">
        <v>41640</v>
      </c>
      <c r="F198" s="178"/>
    </row>
    <row r="199" spans="1:6" ht="15">
      <c r="A199" s="83" t="s">
        <v>356</v>
      </c>
      <c r="B199" s="78"/>
      <c r="C199" s="228"/>
      <c r="D199" s="17">
        <v>24952866704</v>
      </c>
      <c r="E199" s="17">
        <v>57757938880</v>
      </c>
      <c r="F199" s="179"/>
    </row>
    <row r="200" spans="1:6" ht="15">
      <c r="A200" s="83" t="s">
        <v>357</v>
      </c>
      <c r="B200" s="78"/>
      <c r="C200" s="228"/>
      <c r="D200" s="17">
        <v>22681036857</v>
      </c>
      <c r="E200" s="17">
        <v>26353885778</v>
      </c>
      <c r="F200" s="179"/>
    </row>
    <row r="201" spans="1:6" ht="15">
      <c r="A201" s="83" t="s">
        <v>358</v>
      </c>
      <c r="B201" s="78"/>
      <c r="C201" s="228"/>
      <c r="D201" s="17"/>
      <c r="E201" s="17">
        <v>37000000000</v>
      </c>
      <c r="F201" s="179"/>
    </row>
    <row r="202" spans="1:6" ht="15">
      <c r="A202" s="84" t="s">
        <v>285</v>
      </c>
      <c r="B202" s="132"/>
      <c r="C202" s="143"/>
      <c r="D202" s="166">
        <f>SUM(D199:D201)</f>
        <v>47633903561</v>
      </c>
      <c r="E202" s="166">
        <f>SUM(E199:E201)</f>
        <v>121111824658</v>
      </c>
      <c r="F202" s="178"/>
    </row>
    <row r="203" spans="1:6" ht="15">
      <c r="A203" s="88"/>
      <c r="B203" s="136"/>
      <c r="C203" s="136"/>
      <c r="D203" s="89"/>
      <c r="E203" s="89"/>
      <c r="F203" s="136"/>
    </row>
    <row r="204" spans="1:4" ht="15">
      <c r="A204" s="139"/>
      <c r="B204" s="136"/>
      <c r="C204" s="119"/>
      <c r="D204" s="119"/>
    </row>
    <row r="205" spans="1:5" ht="15">
      <c r="A205" s="123" t="s">
        <v>359</v>
      </c>
      <c r="B205" s="74"/>
      <c r="C205" s="76"/>
      <c r="D205" s="137">
        <v>41912</v>
      </c>
      <c r="E205" s="138">
        <v>41640</v>
      </c>
    </row>
    <row r="206" spans="1:5" ht="15">
      <c r="A206" s="83" t="s">
        <v>360</v>
      </c>
      <c r="B206" s="78"/>
      <c r="C206" s="80"/>
      <c r="D206" s="17"/>
      <c r="E206" s="81"/>
    </row>
    <row r="207" spans="1:5" ht="15">
      <c r="A207" s="140" t="s">
        <v>361</v>
      </c>
      <c r="B207" s="78"/>
      <c r="C207" s="80"/>
      <c r="D207" s="17"/>
      <c r="E207" s="81"/>
    </row>
    <row r="208" spans="1:5" ht="15">
      <c r="A208" s="83" t="s">
        <v>362</v>
      </c>
      <c r="B208" s="78"/>
      <c r="C208" s="80"/>
      <c r="D208" s="160">
        <v>1251021815</v>
      </c>
      <c r="E208" s="81">
        <v>1031189363</v>
      </c>
    </row>
    <row r="209" spans="1:5" ht="15">
      <c r="A209" s="83" t="s">
        <v>363</v>
      </c>
      <c r="B209" s="78"/>
      <c r="C209" s="80"/>
      <c r="D209" s="17">
        <v>3758439596</v>
      </c>
      <c r="E209" s="81">
        <v>2114679770</v>
      </c>
    </row>
    <row r="210" spans="1:5" ht="15">
      <c r="A210" s="83" t="s">
        <v>364</v>
      </c>
      <c r="B210" s="78"/>
      <c r="C210" s="105"/>
      <c r="D210" s="17">
        <v>170330760</v>
      </c>
      <c r="E210" s="81">
        <v>35182063</v>
      </c>
    </row>
    <row r="211" spans="1:5" ht="15">
      <c r="A211" s="102" t="s">
        <v>285</v>
      </c>
      <c r="B211" s="78"/>
      <c r="C211" s="105"/>
      <c r="D211" s="15">
        <f>SUM(D206:D210)</f>
        <v>5179792171</v>
      </c>
      <c r="E211" s="104">
        <f>SUM(E206:E210)</f>
        <v>3181051196</v>
      </c>
    </row>
    <row r="212" spans="1:5" ht="15">
      <c r="A212" s="84"/>
      <c r="B212" s="132"/>
      <c r="C212" s="87"/>
      <c r="D212" s="23"/>
      <c r="E212" s="86"/>
    </row>
    <row r="213" spans="1:4" ht="15">
      <c r="A213" s="139"/>
      <c r="B213" s="136"/>
      <c r="C213" s="89"/>
      <c r="D213" s="119"/>
    </row>
    <row r="214" spans="1:4" ht="15">
      <c r="A214" s="139"/>
      <c r="B214" s="136"/>
      <c r="C214" s="89"/>
      <c r="D214" s="119"/>
    </row>
    <row r="215" spans="1:4" ht="15">
      <c r="A215" s="139"/>
      <c r="B215" s="136"/>
      <c r="C215" s="89"/>
      <c r="D215" s="119"/>
    </row>
    <row r="216" spans="1:6" ht="15">
      <c r="A216" s="123" t="s">
        <v>365</v>
      </c>
      <c r="B216" s="74"/>
      <c r="C216" s="141"/>
      <c r="D216" s="137">
        <v>41912</v>
      </c>
      <c r="E216" s="137">
        <v>41640</v>
      </c>
      <c r="F216" s="142"/>
    </row>
    <row r="217" spans="1:6" ht="15">
      <c r="A217" s="83" t="s">
        <v>366</v>
      </c>
      <c r="B217" s="78"/>
      <c r="C217" s="105"/>
      <c r="D217" s="17">
        <v>2690626120</v>
      </c>
      <c r="E217" s="17">
        <v>2641529280</v>
      </c>
      <c r="F217" s="128"/>
    </row>
    <row r="218" spans="1:6" ht="15">
      <c r="A218" s="83" t="s">
        <v>367</v>
      </c>
      <c r="B218" s="78"/>
      <c r="C218" s="105"/>
      <c r="D218" s="17">
        <v>16351704</v>
      </c>
      <c r="E218" s="17"/>
      <c r="F218" s="128"/>
    </row>
    <row r="219" spans="1:6" ht="15">
      <c r="A219" s="83" t="s">
        <v>368</v>
      </c>
      <c r="B219" s="78"/>
      <c r="C219" s="105"/>
      <c r="D219" s="17">
        <f>SUM(C220:C230)</f>
        <v>1243959042</v>
      </c>
      <c r="E219" s="17">
        <f>SUM(F220:F230)</f>
        <v>6338130606</v>
      </c>
      <c r="F219" s="128"/>
    </row>
    <row r="220" spans="1:6" ht="15">
      <c r="A220" s="83" t="s">
        <v>370</v>
      </c>
      <c r="B220" s="78"/>
      <c r="C220" s="80"/>
      <c r="D220" s="12"/>
      <c r="E220" s="12"/>
      <c r="F220" s="81">
        <v>3937947500</v>
      </c>
    </row>
    <row r="221" spans="1:6" ht="15">
      <c r="A221" s="83" t="s">
        <v>369</v>
      </c>
      <c r="B221" s="78"/>
      <c r="C221" s="80"/>
      <c r="D221" s="12"/>
      <c r="E221" s="12"/>
      <c r="F221" s="81">
        <v>1156224064</v>
      </c>
    </row>
    <row r="222" spans="1:6" ht="15">
      <c r="A222" s="83" t="s">
        <v>371</v>
      </c>
      <c r="B222" s="78"/>
      <c r="C222" s="80">
        <v>593959042</v>
      </c>
      <c r="D222" s="12"/>
      <c r="E222" s="12"/>
      <c r="F222" s="81">
        <v>593959042</v>
      </c>
    </row>
    <row r="223" spans="1:6" ht="15">
      <c r="A223" s="83" t="s">
        <v>373</v>
      </c>
      <c r="B223" s="78"/>
      <c r="C223" s="80">
        <v>300000000</v>
      </c>
      <c r="D223" s="12"/>
      <c r="E223" s="12"/>
      <c r="F223" s="81">
        <v>300000000</v>
      </c>
    </row>
    <row r="224" spans="1:6" ht="15">
      <c r="A224" s="83" t="s">
        <v>374</v>
      </c>
      <c r="B224" s="78"/>
      <c r="C224" s="80">
        <v>200000000</v>
      </c>
      <c r="D224" s="12"/>
      <c r="E224" s="12"/>
      <c r="F224" s="81">
        <v>200000000</v>
      </c>
    </row>
    <row r="225" spans="1:6" ht="15">
      <c r="A225" s="83" t="s">
        <v>375</v>
      </c>
      <c r="B225" s="78"/>
      <c r="C225" s="80">
        <v>30000000</v>
      </c>
      <c r="D225" s="12"/>
      <c r="E225" s="12"/>
      <c r="F225" s="81">
        <v>30000000</v>
      </c>
    </row>
    <row r="226" spans="1:6" ht="15">
      <c r="A226" s="83" t="s">
        <v>377</v>
      </c>
      <c r="B226" s="78"/>
      <c r="C226" s="80">
        <v>30000000</v>
      </c>
      <c r="D226" s="12"/>
      <c r="E226" s="12"/>
      <c r="F226" s="81">
        <v>30000000</v>
      </c>
    </row>
    <row r="227" spans="1:6" ht="15">
      <c r="A227" s="83" t="s">
        <v>378</v>
      </c>
      <c r="B227" s="78"/>
      <c r="C227" s="80">
        <v>30000000</v>
      </c>
      <c r="D227" s="12"/>
      <c r="E227" s="12"/>
      <c r="F227" s="81">
        <v>30000000</v>
      </c>
    </row>
    <row r="228" spans="1:6" ht="15">
      <c r="A228" s="83" t="s">
        <v>372</v>
      </c>
      <c r="B228" s="78"/>
      <c r="C228" s="80">
        <v>20000000</v>
      </c>
      <c r="D228" s="12"/>
      <c r="E228" s="12"/>
      <c r="F228" s="81">
        <v>20000000</v>
      </c>
    </row>
    <row r="229" spans="1:6" ht="15">
      <c r="A229" s="83" t="s">
        <v>376</v>
      </c>
      <c r="B229" s="78"/>
      <c r="C229" s="80">
        <v>20000000</v>
      </c>
      <c r="D229" s="12"/>
      <c r="E229" s="12"/>
      <c r="F229" s="81">
        <v>20000000</v>
      </c>
    </row>
    <row r="230" spans="1:6" ht="15">
      <c r="A230" s="83" t="s">
        <v>470</v>
      </c>
      <c r="B230" s="78"/>
      <c r="C230" s="80">
        <v>20000000</v>
      </c>
      <c r="D230" s="12"/>
      <c r="E230" s="12"/>
      <c r="F230" s="81">
        <v>20000000</v>
      </c>
    </row>
    <row r="231" spans="1:6" ht="15">
      <c r="A231" s="84" t="s">
        <v>285</v>
      </c>
      <c r="B231" s="132"/>
      <c r="C231" s="125"/>
      <c r="D231" s="23">
        <f>SUM(D217:D222)</f>
        <v>3950936866</v>
      </c>
      <c r="E231" s="23">
        <f>SUM(E217:E222)</f>
        <v>8979659886</v>
      </c>
      <c r="F231" s="143"/>
    </row>
    <row r="232" spans="1:6" ht="15">
      <c r="A232" s="88"/>
      <c r="B232" s="136"/>
      <c r="C232" s="119"/>
      <c r="D232" s="89"/>
      <c r="E232" s="89"/>
      <c r="F232" s="136"/>
    </row>
    <row r="233" ht="15">
      <c r="A233" s="39" t="s">
        <v>379</v>
      </c>
    </row>
    <row r="234" ht="15">
      <c r="A234" s="24" t="s">
        <v>380</v>
      </c>
    </row>
    <row r="235" spans="1:7" ht="15">
      <c r="A235" s="144"/>
      <c r="B235" s="57" t="s">
        <v>381</v>
      </c>
      <c r="C235" s="43" t="s">
        <v>382</v>
      </c>
      <c r="D235" s="57" t="s">
        <v>383</v>
      </c>
      <c r="E235" s="57" t="s">
        <v>384</v>
      </c>
      <c r="F235" s="57" t="s">
        <v>385</v>
      </c>
      <c r="G235" s="57" t="s">
        <v>386</v>
      </c>
    </row>
    <row r="236" spans="1:7" ht="15">
      <c r="A236" s="46"/>
      <c r="B236" s="49"/>
      <c r="C236" s="48" t="s">
        <v>387</v>
      </c>
      <c r="D236" s="58"/>
      <c r="E236" s="58" t="s">
        <v>388</v>
      </c>
      <c r="F236" s="58" t="s">
        <v>389</v>
      </c>
      <c r="G236" s="58" t="s">
        <v>390</v>
      </c>
    </row>
    <row r="237" spans="1:7" ht="15">
      <c r="A237" s="126" t="s">
        <v>391</v>
      </c>
      <c r="B237" s="145">
        <v>82146920000</v>
      </c>
      <c r="C237" s="146">
        <v>32390192180</v>
      </c>
      <c r="D237" s="15">
        <v>-6465116864</v>
      </c>
      <c r="E237" s="145">
        <v>19055768644</v>
      </c>
      <c r="F237" s="145">
        <v>7978092706</v>
      </c>
      <c r="G237" s="145">
        <v>11574511470</v>
      </c>
    </row>
    <row r="238" spans="1:7" ht="15">
      <c r="A238" s="129" t="s">
        <v>392</v>
      </c>
      <c r="B238" s="15">
        <f>B239+B242+B243+B244</f>
        <v>0</v>
      </c>
      <c r="C238" s="15">
        <f>SUM(C239:C244)</f>
        <v>0</v>
      </c>
      <c r="D238" s="15">
        <f>SUM(D239:D244)</f>
        <v>0</v>
      </c>
      <c r="E238" s="15">
        <f>SUM(E239:E244)</f>
        <v>2879452589</v>
      </c>
      <c r="F238" s="15">
        <f>SUM(F239:F244)</f>
        <v>970921008</v>
      </c>
      <c r="G238" s="15">
        <f>SUM(G239:G244)</f>
        <v>19155379878</v>
      </c>
    </row>
    <row r="239" spans="1:7" ht="15">
      <c r="A239" s="77" t="s">
        <v>393</v>
      </c>
      <c r="B239" s="17"/>
      <c r="C239" s="128"/>
      <c r="D239" s="17"/>
      <c r="E239" s="17"/>
      <c r="F239" s="17"/>
      <c r="G239" s="17"/>
    </row>
    <row r="240" spans="1:7" ht="15">
      <c r="A240" s="31" t="s">
        <v>394</v>
      </c>
      <c r="B240" s="17"/>
      <c r="C240" s="128"/>
      <c r="D240" s="17"/>
      <c r="E240" s="17"/>
      <c r="F240" s="17"/>
      <c r="G240" s="17"/>
    </row>
    <row r="241" spans="1:7" ht="15">
      <c r="A241" s="31" t="s">
        <v>395</v>
      </c>
      <c r="B241" s="17"/>
      <c r="C241" s="128"/>
      <c r="D241" s="17"/>
      <c r="E241" s="17"/>
      <c r="F241" s="17"/>
      <c r="G241" s="17"/>
    </row>
    <row r="242" spans="1:7" ht="15">
      <c r="A242" s="77" t="s">
        <v>396</v>
      </c>
      <c r="B242" s="12"/>
      <c r="C242" s="128"/>
      <c r="D242" s="17"/>
      <c r="E242" s="17"/>
      <c r="F242" s="17"/>
      <c r="G242" s="17">
        <v>19155379878</v>
      </c>
    </row>
    <row r="243" spans="1:7" ht="15">
      <c r="A243" s="77" t="s">
        <v>397</v>
      </c>
      <c r="B243" s="12"/>
      <c r="C243" s="128"/>
      <c r="D243" s="17"/>
      <c r="E243" s="17">
        <v>2879452589</v>
      </c>
      <c r="F243" s="17">
        <v>970921008</v>
      </c>
      <c r="G243" s="17"/>
    </row>
    <row r="244" spans="1:7" ht="15">
      <c r="A244" s="156" t="s">
        <v>398</v>
      </c>
      <c r="B244" s="35"/>
      <c r="C244" s="143"/>
      <c r="D244" s="54"/>
      <c r="E244" s="54"/>
      <c r="F244" s="54"/>
      <c r="G244" s="54"/>
    </row>
    <row r="245" spans="1:7" ht="15">
      <c r="A245" s="126" t="s">
        <v>399</v>
      </c>
      <c r="B245" s="145">
        <f aca="true" t="shared" si="0" ref="B245:G245">SUM(B246:B250)</f>
        <v>0</v>
      </c>
      <c r="C245" s="145">
        <f t="shared" si="0"/>
        <v>0</v>
      </c>
      <c r="D245" s="145">
        <f t="shared" si="0"/>
        <v>0</v>
      </c>
      <c r="E245" s="145">
        <f t="shared" si="0"/>
        <v>0</v>
      </c>
      <c r="F245" s="145">
        <f t="shared" si="0"/>
        <v>0</v>
      </c>
      <c r="G245" s="145">
        <f t="shared" si="0"/>
        <v>18126115758</v>
      </c>
    </row>
    <row r="246" spans="1:7" ht="15">
      <c r="A246" s="77" t="s">
        <v>400</v>
      </c>
      <c r="B246" s="12"/>
      <c r="C246" s="128"/>
      <c r="D246" s="17"/>
      <c r="E246" s="17"/>
      <c r="F246" s="17"/>
      <c r="G246" s="17">
        <v>2879452589</v>
      </c>
    </row>
    <row r="247" spans="1:7" ht="15">
      <c r="A247" s="77" t="s">
        <v>401</v>
      </c>
      <c r="B247" s="12"/>
      <c r="C247" s="128"/>
      <c r="D247" s="17"/>
      <c r="E247" s="17"/>
      <c r="F247" s="17"/>
      <c r="G247" s="17">
        <v>970921008</v>
      </c>
    </row>
    <row r="248" spans="1:7" ht="15">
      <c r="A248" s="77" t="s">
        <v>402</v>
      </c>
      <c r="B248" s="12"/>
      <c r="C248" s="128"/>
      <c r="D248" s="17"/>
      <c r="E248" s="17"/>
      <c r="F248" s="17"/>
      <c r="G248" s="17">
        <v>1617306961</v>
      </c>
    </row>
    <row r="249" spans="1:7" ht="15">
      <c r="A249" s="156" t="s">
        <v>403</v>
      </c>
      <c r="B249" s="35"/>
      <c r="C249" s="157"/>
      <c r="D249" s="54"/>
      <c r="E249" s="54"/>
      <c r="F249" s="54"/>
      <c r="G249" s="54"/>
    </row>
    <row r="250" spans="1:7" ht="15">
      <c r="A250" s="73" t="s">
        <v>404</v>
      </c>
      <c r="B250" s="27"/>
      <c r="C250" s="142"/>
      <c r="D250" s="53"/>
      <c r="E250" s="53"/>
      <c r="F250" s="53"/>
      <c r="G250" s="53">
        <v>12658435200</v>
      </c>
    </row>
    <row r="251" spans="1:7" ht="15">
      <c r="A251" s="226" t="s">
        <v>405</v>
      </c>
      <c r="B251" s="227">
        <f aca="true" t="shared" si="1" ref="B251:G251">B237+B238-B245</f>
        <v>82146920000</v>
      </c>
      <c r="C251" s="227">
        <f t="shared" si="1"/>
        <v>32390192180</v>
      </c>
      <c r="D251" s="227">
        <f t="shared" si="1"/>
        <v>-6465116864</v>
      </c>
      <c r="E251" s="227">
        <f t="shared" si="1"/>
        <v>21935221233</v>
      </c>
      <c r="F251" s="227">
        <f t="shared" si="1"/>
        <v>8949013714</v>
      </c>
      <c r="G251" s="227">
        <f t="shared" si="1"/>
        <v>12603775590</v>
      </c>
    </row>
    <row r="252" spans="1:7" ht="15">
      <c r="A252" s="129"/>
      <c r="B252" s="12"/>
      <c r="C252" s="128"/>
      <c r="D252" s="15"/>
      <c r="E252" s="15"/>
      <c r="F252" s="15"/>
      <c r="G252" s="15"/>
    </row>
    <row r="253" spans="1:7" ht="15">
      <c r="A253" s="129" t="s">
        <v>406</v>
      </c>
      <c r="B253" s="15">
        <v>82146920000</v>
      </c>
      <c r="C253" s="104">
        <v>32390192180</v>
      </c>
      <c r="D253" s="15">
        <v>-6465116864</v>
      </c>
      <c r="E253" s="15">
        <v>21935221233</v>
      </c>
      <c r="F253" s="15">
        <v>8949013714</v>
      </c>
      <c r="G253" s="15">
        <v>12603775590</v>
      </c>
    </row>
    <row r="254" spans="1:7" ht="15">
      <c r="A254" s="129" t="s">
        <v>407</v>
      </c>
      <c r="B254" s="12"/>
      <c r="C254" s="128"/>
      <c r="D254" s="15"/>
      <c r="E254" s="15">
        <v>2883448978</v>
      </c>
      <c r="F254" s="15">
        <v>1446221660</v>
      </c>
      <c r="G254" s="15">
        <v>4581798375</v>
      </c>
    </row>
    <row r="255" spans="1:7" ht="15">
      <c r="A255" s="77" t="s">
        <v>408</v>
      </c>
      <c r="B255" s="12"/>
      <c r="C255" s="128"/>
      <c r="D255" s="17"/>
      <c r="E255" s="17"/>
      <c r="F255" s="17"/>
      <c r="G255" s="160">
        <v>4581798375</v>
      </c>
    </row>
    <row r="256" spans="1:7" ht="15">
      <c r="A256" s="77" t="s">
        <v>409</v>
      </c>
      <c r="B256" s="12"/>
      <c r="C256" s="128"/>
      <c r="D256" s="17"/>
      <c r="E256" s="17"/>
      <c r="F256" s="17"/>
      <c r="G256" s="17"/>
    </row>
    <row r="257" spans="1:7" ht="15">
      <c r="A257" s="129" t="s">
        <v>410</v>
      </c>
      <c r="B257" s="12"/>
      <c r="C257" s="128"/>
      <c r="D257" s="17"/>
      <c r="E257" s="17"/>
      <c r="F257" s="17"/>
      <c r="G257" s="15">
        <f>SUM(G258:G261)</f>
        <v>12603775590</v>
      </c>
    </row>
    <row r="258" spans="1:7" ht="15">
      <c r="A258" s="77" t="s">
        <v>471</v>
      </c>
      <c r="B258" s="12"/>
      <c r="C258" s="128"/>
      <c r="D258" s="17"/>
      <c r="E258" s="17"/>
      <c r="F258" s="17"/>
      <c r="G258" s="17">
        <v>2883448978</v>
      </c>
    </row>
    <row r="259" spans="1:7" ht="15">
      <c r="A259" s="77" t="s">
        <v>472</v>
      </c>
      <c r="B259" s="12"/>
      <c r="C259" s="128"/>
      <c r="D259" s="17"/>
      <c r="E259" s="17"/>
      <c r="F259" s="17"/>
      <c r="G259" s="17">
        <v>1446221660</v>
      </c>
    </row>
    <row r="260" spans="1:7" ht="15">
      <c r="A260" s="77" t="s">
        <v>473</v>
      </c>
      <c r="B260" s="12"/>
      <c r="C260" s="128"/>
      <c r="D260" s="17"/>
      <c r="E260" s="17"/>
      <c r="F260" s="17"/>
      <c r="G260" s="17">
        <v>1944887352</v>
      </c>
    </row>
    <row r="261" spans="1:7" ht="15">
      <c r="A261" s="147" t="s">
        <v>411</v>
      </c>
      <c r="B261" s="18"/>
      <c r="C261" s="148"/>
      <c r="D261" s="20"/>
      <c r="E261" s="20"/>
      <c r="F261" s="20"/>
      <c r="G261" s="20">
        <v>6329217600</v>
      </c>
    </row>
    <row r="262" spans="1:7" ht="15">
      <c r="A262" s="149" t="s">
        <v>333</v>
      </c>
      <c r="B262" s="150">
        <f aca="true" t="shared" si="2" ref="B262:G262">B253+B254-B257</f>
        <v>82146920000</v>
      </c>
      <c r="C262" s="150">
        <f t="shared" si="2"/>
        <v>32390192180</v>
      </c>
      <c r="D262" s="150">
        <f t="shared" si="2"/>
        <v>-6465116864</v>
      </c>
      <c r="E262" s="150">
        <f t="shared" si="2"/>
        <v>24818670211</v>
      </c>
      <c r="F262" s="150">
        <f t="shared" si="2"/>
        <v>10395235374</v>
      </c>
      <c r="G262" s="150">
        <f t="shared" si="2"/>
        <v>4581798375</v>
      </c>
    </row>
    <row r="263" spans="1:9" ht="15">
      <c r="A263" s="12" t="s">
        <v>517</v>
      </c>
      <c r="B263" s="15"/>
      <c r="C263" s="15"/>
      <c r="D263" s="15"/>
      <c r="E263" s="15"/>
      <c r="F263" s="15"/>
      <c r="G263" s="17">
        <v>2254029</v>
      </c>
      <c r="I263" s="200"/>
    </row>
    <row r="264" spans="1:7" ht="15">
      <c r="A264" s="35" t="s">
        <v>408</v>
      </c>
      <c r="B264" s="23"/>
      <c r="C264" s="23"/>
      <c r="D264" s="23"/>
      <c r="E264" s="23"/>
      <c r="F264" s="23"/>
      <c r="G264" s="198">
        <f>G262-G263</f>
        <v>4579544346</v>
      </c>
    </row>
    <row r="265" spans="1:7" ht="15">
      <c r="A265" s="136"/>
      <c r="B265" s="89"/>
      <c r="C265" s="89"/>
      <c r="D265" s="89"/>
      <c r="E265" s="89"/>
      <c r="F265" s="89"/>
      <c r="G265" s="119"/>
    </row>
    <row r="266" spans="1:7" ht="15">
      <c r="A266" s="136"/>
      <c r="B266" s="136"/>
      <c r="C266" s="136"/>
      <c r="D266" s="136"/>
      <c r="E266" s="136"/>
      <c r="F266" s="136"/>
      <c r="G266" s="136"/>
    </row>
    <row r="267" spans="1:7" ht="15">
      <c r="A267" s="126" t="s">
        <v>412</v>
      </c>
      <c r="B267" s="74"/>
      <c r="C267" s="74"/>
      <c r="D267" s="137">
        <v>41912</v>
      </c>
      <c r="E267" s="133" t="s">
        <v>413</v>
      </c>
      <c r="F267" s="137">
        <v>41640</v>
      </c>
      <c r="G267" s="133" t="s">
        <v>413</v>
      </c>
    </row>
    <row r="268" spans="1:7" ht="15">
      <c r="A268" s="77" t="s">
        <v>414</v>
      </c>
      <c r="B268" s="78"/>
      <c r="C268" s="78"/>
      <c r="D268" s="17">
        <v>31566000000</v>
      </c>
      <c r="E268" s="151">
        <v>0.3843</v>
      </c>
      <c r="F268" s="17">
        <v>31566000000</v>
      </c>
      <c r="G268" s="151">
        <v>0.3843</v>
      </c>
    </row>
    <row r="269" spans="1:7" ht="15">
      <c r="A269" s="77" t="s">
        <v>415</v>
      </c>
      <c r="B269" s="78"/>
      <c r="C269" s="78"/>
      <c r="D269" s="17">
        <v>50580920000</v>
      </c>
      <c r="E269" s="151">
        <v>0.6157</v>
      </c>
      <c r="F269" s="17">
        <v>50580920000</v>
      </c>
      <c r="G269" s="151">
        <v>0.6157</v>
      </c>
    </row>
    <row r="270" spans="1:7" ht="15">
      <c r="A270" s="152" t="s">
        <v>416</v>
      </c>
      <c r="B270" s="78"/>
      <c r="C270" s="78"/>
      <c r="D270" s="17">
        <v>32390192180</v>
      </c>
      <c r="E270" s="12"/>
      <c r="F270" s="17">
        <v>32390192180</v>
      </c>
      <c r="G270" s="12"/>
    </row>
    <row r="271" spans="1:7" ht="15">
      <c r="A271" s="152" t="s">
        <v>417</v>
      </c>
      <c r="B271" s="78"/>
      <c r="C271" s="78"/>
      <c r="D271" s="17">
        <v>-6465116864</v>
      </c>
      <c r="E271" s="153"/>
      <c r="F271" s="17">
        <v>-6465116864</v>
      </c>
      <c r="G271" s="12"/>
    </row>
    <row r="272" spans="1:7" ht="15">
      <c r="A272" s="102" t="s">
        <v>285</v>
      </c>
      <c r="B272" s="78"/>
      <c r="C272" s="78"/>
      <c r="D272" s="154">
        <f>D268+D269+D270+D271</f>
        <v>108071995316</v>
      </c>
      <c r="E272" s="155">
        <v>1</v>
      </c>
      <c r="F272" s="154">
        <f>F268+F269+F270+F271</f>
        <v>108071995316</v>
      </c>
      <c r="G272" s="155">
        <v>1</v>
      </c>
    </row>
    <row r="273" spans="1:7" ht="15">
      <c r="A273" s="77" t="s">
        <v>418</v>
      </c>
      <c r="B273" s="78"/>
      <c r="C273" s="78"/>
      <c r="D273" s="12"/>
      <c r="E273" s="12"/>
      <c r="F273" s="12"/>
      <c r="G273" s="12"/>
    </row>
    <row r="274" spans="1:7" ht="15">
      <c r="A274" s="77" t="s">
        <v>419</v>
      </c>
      <c r="B274" s="78"/>
      <c r="C274" s="78"/>
      <c r="D274" s="80">
        <v>303170</v>
      </c>
      <c r="E274" s="78" t="s">
        <v>420</v>
      </c>
      <c r="F274" s="80">
        <v>303170</v>
      </c>
      <c r="G274" s="128" t="s">
        <v>420</v>
      </c>
    </row>
    <row r="275" spans="1:7" ht="15">
      <c r="A275" s="156"/>
      <c r="B275" s="132"/>
      <c r="C275" s="132"/>
      <c r="D275" s="125"/>
      <c r="E275" s="132"/>
      <c r="F275" s="125"/>
      <c r="G275" s="143"/>
    </row>
    <row r="276" spans="1:7" ht="15">
      <c r="A276" s="136"/>
      <c r="B276" s="136"/>
      <c r="C276" s="136"/>
      <c r="D276" s="119"/>
      <c r="E276" s="136"/>
      <c r="F276" s="119"/>
      <c r="G276" s="136"/>
    </row>
    <row r="277" ht="15">
      <c r="A277" s="39" t="s">
        <v>421</v>
      </c>
    </row>
    <row r="278" spans="1:6" ht="15">
      <c r="A278" s="73"/>
      <c r="B278" s="74"/>
      <c r="C278" s="74"/>
      <c r="D278" s="74"/>
      <c r="E278" s="137">
        <v>41912</v>
      </c>
      <c r="F278" s="138">
        <v>41640</v>
      </c>
    </row>
    <row r="279" spans="1:6" ht="15">
      <c r="A279" s="77" t="s">
        <v>422</v>
      </c>
      <c r="B279" s="78"/>
      <c r="C279" s="78"/>
      <c r="D279" s="78"/>
      <c r="E279" s="15">
        <v>82146920000</v>
      </c>
      <c r="F279" s="104">
        <v>82146920000</v>
      </c>
    </row>
    <row r="280" spans="1:6" ht="15">
      <c r="A280" s="77" t="s">
        <v>423</v>
      </c>
      <c r="B280" s="78"/>
      <c r="C280" s="78"/>
      <c r="D280" s="78"/>
      <c r="E280" s="17">
        <v>82146920000</v>
      </c>
      <c r="F280" s="81">
        <v>82146920000</v>
      </c>
    </row>
    <row r="281" spans="1:6" ht="15">
      <c r="A281" s="77" t="s">
        <v>424</v>
      </c>
      <c r="B281" s="78"/>
      <c r="C281" s="78"/>
      <c r="D281" s="78"/>
      <c r="E281" s="17"/>
      <c r="F281" s="81"/>
    </row>
    <row r="282" spans="1:6" ht="15">
      <c r="A282" s="77" t="s">
        <v>425</v>
      </c>
      <c r="B282" s="78"/>
      <c r="C282" s="78"/>
      <c r="D282" s="78"/>
      <c r="E282" s="17"/>
      <c r="F282" s="81"/>
    </row>
    <row r="283" spans="1:6" ht="15">
      <c r="A283" s="77" t="s">
        <v>426</v>
      </c>
      <c r="B283" s="78"/>
      <c r="C283" s="78"/>
      <c r="D283" s="78"/>
      <c r="E283" s="17">
        <f>E280+E281-E282</f>
        <v>82146920000</v>
      </c>
      <c r="F283" s="81">
        <f>F280+F281-F282</f>
        <v>82146920000</v>
      </c>
    </row>
    <row r="284" spans="1:6" ht="15">
      <c r="A284" s="156" t="s">
        <v>427</v>
      </c>
      <c r="B284" s="132"/>
      <c r="C284" s="132"/>
      <c r="D284" s="132"/>
      <c r="E284" s="54">
        <v>6329217600</v>
      </c>
      <c r="F284" s="157">
        <v>15823044000</v>
      </c>
    </row>
    <row r="285" spans="1:6" ht="15">
      <c r="A285" s="136"/>
      <c r="B285" s="136"/>
      <c r="C285" s="136"/>
      <c r="D285" s="136"/>
      <c r="E285" s="119"/>
      <c r="F285" s="119"/>
    </row>
    <row r="287" spans="1:6" ht="15">
      <c r="A287" s="126" t="s">
        <v>428</v>
      </c>
      <c r="B287" s="74"/>
      <c r="C287" s="74"/>
      <c r="D287" s="74"/>
      <c r="E287" s="137">
        <v>41912</v>
      </c>
      <c r="F287" s="138">
        <v>41640</v>
      </c>
    </row>
    <row r="288" spans="1:6" ht="15">
      <c r="A288" s="77" t="s">
        <v>429</v>
      </c>
      <c r="B288" s="78"/>
      <c r="C288" s="78"/>
      <c r="D288" s="78"/>
      <c r="E288" s="17">
        <v>8214692</v>
      </c>
      <c r="F288" s="81">
        <v>8214692</v>
      </c>
    </row>
    <row r="289" spans="1:6" ht="15">
      <c r="A289" s="77" t="s">
        <v>430</v>
      </c>
      <c r="B289" s="78"/>
      <c r="C289" s="78"/>
      <c r="D289" s="78"/>
      <c r="E289" s="17">
        <v>8214692</v>
      </c>
      <c r="F289" s="81">
        <v>8214692</v>
      </c>
    </row>
    <row r="290" spans="1:6" ht="15">
      <c r="A290" s="77" t="s">
        <v>431</v>
      </c>
      <c r="B290" s="78"/>
      <c r="C290" s="78"/>
      <c r="D290" s="78"/>
      <c r="E290" s="17">
        <v>8214692</v>
      </c>
      <c r="F290" s="81">
        <v>8214692</v>
      </c>
    </row>
    <row r="291" spans="1:6" ht="15">
      <c r="A291" s="77" t="s">
        <v>432</v>
      </c>
      <c r="B291" s="78"/>
      <c r="C291" s="78"/>
      <c r="D291" s="78"/>
      <c r="E291" s="12"/>
      <c r="F291" s="128"/>
    </row>
    <row r="292" spans="1:6" ht="15">
      <c r="A292" s="77" t="s">
        <v>433</v>
      </c>
      <c r="B292" s="78"/>
      <c r="C292" s="78"/>
      <c r="D292" s="78"/>
      <c r="E292" s="17">
        <v>303170</v>
      </c>
      <c r="F292" s="81">
        <v>303170</v>
      </c>
    </row>
    <row r="293" spans="1:6" ht="15">
      <c r="A293" s="77" t="s">
        <v>431</v>
      </c>
      <c r="B293" s="78"/>
      <c r="C293" s="78"/>
      <c r="D293" s="78"/>
      <c r="E293" s="17">
        <v>303170</v>
      </c>
      <c r="F293" s="81">
        <v>303170</v>
      </c>
    </row>
    <row r="294" spans="1:6" ht="15">
      <c r="A294" s="77" t="s">
        <v>432</v>
      </c>
      <c r="B294" s="78"/>
      <c r="C294" s="78"/>
      <c r="D294" s="78"/>
      <c r="E294" s="12"/>
      <c r="F294" s="128"/>
    </row>
    <row r="295" spans="1:6" ht="15">
      <c r="A295" s="77" t="s">
        <v>434</v>
      </c>
      <c r="B295" s="78"/>
      <c r="C295" s="78"/>
      <c r="D295" s="78"/>
      <c r="E295" s="17">
        <f>E289-E292</f>
        <v>7911522</v>
      </c>
      <c r="F295" s="81">
        <f>F289-F292</f>
        <v>7911522</v>
      </c>
    </row>
    <row r="296" spans="1:6" ht="15">
      <c r="A296" s="77" t="s">
        <v>431</v>
      </c>
      <c r="B296" s="78"/>
      <c r="C296" s="78"/>
      <c r="D296" s="78"/>
      <c r="E296" s="17">
        <f>E290-E293</f>
        <v>7911522</v>
      </c>
      <c r="F296" s="81">
        <f>F290-F293</f>
        <v>7911522</v>
      </c>
    </row>
    <row r="297" spans="1:6" ht="15">
      <c r="A297" s="77" t="s">
        <v>432</v>
      </c>
      <c r="B297" s="78"/>
      <c r="C297" s="78"/>
      <c r="D297" s="78"/>
      <c r="E297" s="12"/>
      <c r="F297" s="128"/>
    </row>
    <row r="298" spans="1:6" ht="15">
      <c r="A298" s="156" t="s">
        <v>435</v>
      </c>
      <c r="B298" s="132"/>
      <c r="C298" s="132"/>
      <c r="D298" s="132"/>
      <c r="E298" s="35"/>
      <c r="F298" s="143"/>
    </row>
    <row r="300" ht="15">
      <c r="A300" s="39" t="s">
        <v>436</v>
      </c>
    </row>
    <row r="301" spans="1:6" ht="15">
      <c r="A301" s="126" t="s">
        <v>437</v>
      </c>
      <c r="B301" s="74"/>
      <c r="C301" s="74"/>
      <c r="D301" s="74"/>
      <c r="E301" s="158" t="s">
        <v>607</v>
      </c>
      <c r="F301" s="158" t="s">
        <v>608</v>
      </c>
    </row>
    <row r="302" spans="1:6" ht="15">
      <c r="A302" s="77" t="s">
        <v>438</v>
      </c>
      <c r="B302" s="78"/>
      <c r="C302" s="78"/>
      <c r="D302" s="78"/>
      <c r="E302" s="17">
        <v>203275580407</v>
      </c>
      <c r="F302" s="17">
        <v>389078477813</v>
      </c>
    </row>
    <row r="303" spans="1:6" ht="15">
      <c r="A303" s="77" t="s">
        <v>439</v>
      </c>
      <c r="B303" s="78"/>
      <c r="C303" s="78"/>
      <c r="D303" s="78"/>
      <c r="E303" s="160">
        <v>23635951849</v>
      </c>
      <c r="F303" s="17">
        <v>20517216547</v>
      </c>
    </row>
    <row r="304" spans="1:6" ht="15">
      <c r="A304" s="102" t="s">
        <v>285</v>
      </c>
      <c r="B304" s="78"/>
      <c r="C304" s="78"/>
      <c r="D304" s="78"/>
      <c r="E304" s="154">
        <f>SUM(E302:E303)</f>
        <v>226911532256</v>
      </c>
      <c r="F304" s="154">
        <f>SUM(F302:F303)</f>
        <v>409595694360</v>
      </c>
    </row>
    <row r="305" spans="1:6" ht="15">
      <c r="A305" s="77"/>
      <c r="B305" s="78"/>
      <c r="C305" s="78"/>
      <c r="D305" s="78"/>
      <c r="E305" s="12"/>
      <c r="F305" s="12"/>
    </row>
    <row r="306" spans="1:6" ht="15">
      <c r="A306" s="129" t="s">
        <v>590</v>
      </c>
      <c r="B306" s="78"/>
      <c r="C306" s="78"/>
      <c r="D306" s="78"/>
      <c r="E306" s="11" t="s">
        <v>607</v>
      </c>
      <c r="F306" s="11" t="s">
        <v>608</v>
      </c>
    </row>
    <row r="307" spans="1:6" ht="15">
      <c r="A307" s="77" t="s">
        <v>440</v>
      </c>
      <c r="B307" s="78"/>
      <c r="C307" s="78"/>
      <c r="D307" s="78"/>
      <c r="E307" s="17">
        <v>203275580407</v>
      </c>
      <c r="F307" s="17">
        <v>389078477813</v>
      </c>
    </row>
    <row r="308" spans="1:6" ht="15">
      <c r="A308" s="77" t="s">
        <v>441</v>
      </c>
      <c r="B308" s="78"/>
      <c r="C308" s="78"/>
      <c r="D308" s="78"/>
      <c r="E308" s="160">
        <v>23635951849</v>
      </c>
      <c r="F308" s="17">
        <v>20517216547</v>
      </c>
    </row>
    <row r="309" spans="1:6" ht="15">
      <c r="A309" s="102" t="s">
        <v>285</v>
      </c>
      <c r="B309" s="78"/>
      <c r="C309" s="78"/>
      <c r="D309" s="78"/>
      <c r="E309" s="154">
        <f>SUM(E307:E308)</f>
        <v>226911532256</v>
      </c>
      <c r="F309" s="154">
        <f>SUM(F307:F308)</f>
        <v>409595694360</v>
      </c>
    </row>
    <row r="310" spans="1:6" ht="15">
      <c r="A310" s="102"/>
      <c r="B310" s="78"/>
      <c r="C310" s="78"/>
      <c r="D310" s="78"/>
      <c r="E310" s="15"/>
      <c r="F310" s="15"/>
    </row>
    <row r="311" spans="1:6" ht="15">
      <c r="A311" s="77"/>
      <c r="B311" s="78"/>
      <c r="C311" s="78"/>
      <c r="D311" s="78"/>
      <c r="E311" s="12"/>
      <c r="F311" s="12"/>
    </row>
    <row r="312" spans="1:6" ht="15">
      <c r="A312" s="129" t="s">
        <v>591</v>
      </c>
      <c r="B312" s="78"/>
      <c r="C312" s="78"/>
      <c r="D312" s="78"/>
      <c r="E312" s="11" t="s">
        <v>607</v>
      </c>
      <c r="F312" s="11" t="s">
        <v>608</v>
      </c>
    </row>
    <row r="313" spans="1:6" ht="15">
      <c r="A313" s="77" t="s">
        <v>443</v>
      </c>
      <c r="B313" s="78"/>
      <c r="C313" s="78"/>
      <c r="D313" s="78"/>
      <c r="E313" s="17">
        <v>201867065818</v>
      </c>
      <c r="F313" s="17">
        <v>386080879372</v>
      </c>
    </row>
    <row r="314" spans="1:6" ht="15">
      <c r="A314" s="102" t="s">
        <v>285</v>
      </c>
      <c r="B314" s="78"/>
      <c r="C314" s="78"/>
      <c r="D314" s="78"/>
      <c r="E314" s="154">
        <f>E313</f>
        <v>201867065818</v>
      </c>
      <c r="F314" s="154">
        <f>F313</f>
        <v>386080879372</v>
      </c>
    </row>
    <row r="315" spans="1:6" ht="15">
      <c r="A315" s="77"/>
      <c r="B315" s="78"/>
      <c r="C315" s="78"/>
      <c r="D315" s="78"/>
      <c r="E315" s="12"/>
      <c r="F315" s="12"/>
    </row>
    <row r="316" spans="1:6" ht="15">
      <c r="A316" s="129" t="s">
        <v>592</v>
      </c>
      <c r="B316" s="78"/>
      <c r="C316" s="78"/>
      <c r="D316" s="78"/>
      <c r="E316" s="11" t="s">
        <v>607</v>
      </c>
      <c r="F316" s="11" t="s">
        <v>608</v>
      </c>
    </row>
    <row r="317" spans="1:6" ht="15">
      <c r="A317" s="77" t="s">
        <v>445</v>
      </c>
      <c r="B317" s="78"/>
      <c r="C317" s="78"/>
      <c r="D317" s="78"/>
      <c r="E317" s="17">
        <v>3253304980</v>
      </c>
      <c r="F317" s="17">
        <v>7702288207</v>
      </c>
    </row>
    <row r="318" spans="1:6" ht="15">
      <c r="A318" s="77" t="s">
        <v>479</v>
      </c>
      <c r="B318" s="78"/>
      <c r="C318" s="78"/>
      <c r="D318" s="78"/>
      <c r="E318" s="17"/>
      <c r="F318" s="17">
        <v>10000</v>
      </c>
    </row>
    <row r="319" spans="1:6" ht="15">
      <c r="A319" s="156" t="s">
        <v>446</v>
      </c>
      <c r="B319" s="132"/>
      <c r="C319" s="132"/>
      <c r="D319" s="132"/>
      <c r="E319" s="54">
        <v>422505670</v>
      </c>
      <c r="F319" s="54">
        <v>62487800</v>
      </c>
    </row>
    <row r="320" spans="1:6" ht="15">
      <c r="A320" s="73" t="s">
        <v>614</v>
      </c>
      <c r="B320" s="74"/>
      <c r="C320" s="74"/>
      <c r="D320" s="74"/>
      <c r="E320" s="53">
        <v>5639540</v>
      </c>
      <c r="F320" s="53">
        <v>162845624</v>
      </c>
    </row>
    <row r="321" spans="1:6" ht="15">
      <c r="A321" s="77" t="s">
        <v>615</v>
      </c>
      <c r="B321" s="224"/>
      <c r="C321" s="224"/>
      <c r="D321" s="224"/>
      <c r="E321" s="172"/>
      <c r="F321" s="172">
        <v>84912751</v>
      </c>
    </row>
    <row r="322" spans="1:6" ht="15">
      <c r="A322" s="77" t="s">
        <v>447</v>
      </c>
      <c r="B322" s="78"/>
      <c r="C322" s="78"/>
      <c r="D322" s="78"/>
      <c r="E322" s="17">
        <v>6395615750</v>
      </c>
      <c r="F322" s="17">
        <v>6109768252</v>
      </c>
    </row>
    <row r="323" spans="1:6" ht="15">
      <c r="A323" s="102" t="s">
        <v>285</v>
      </c>
      <c r="B323" s="78"/>
      <c r="C323" s="78"/>
      <c r="D323" s="78"/>
      <c r="E323" s="15">
        <f>SUM(E317:E322)</f>
        <v>10077065940</v>
      </c>
      <c r="F323" s="15">
        <f>SUM(F317:F322)</f>
        <v>14122312634</v>
      </c>
    </row>
    <row r="324" spans="1:6" ht="15">
      <c r="A324" s="77"/>
      <c r="B324" s="78"/>
      <c r="C324" s="78"/>
      <c r="D324" s="78"/>
      <c r="E324" s="12"/>
      <c r="F324" s="12"/>
    </row>
    <row r="325" spans="1:6" ht="15">
      <c r="A325" s="129" t="s">
        <v>593</v>
      </c>
      <c r="B325" s="78"/>
      <c r="C325" s="78"/>
      <c r="D325" s="78"/>
      <c r="E325" s="11" t="s">
        <v>607</v>
      </c>
      <c r="F325" s="11" t="s">
        <v>608</v>
      </c>
    </row>
    <row r="326" spans="1:6" ht="15">
      <c r="A326" s="77" t="s">
        <v>449</v>
      </c>
      <c r="B326" s="78"/>
      <c r="C326" s="78"/>
      <c r="D326" s="78"/>
      <c r="E326" s="160">
        <v>4236157728</v>
      </c>
      <c r="F326" s="17">
        <v>2929985401</v>
      </c>
    </row>
    <row r="327" spans="1:6" ht="15">
      <c r="A327" s="77" t="s">
        <v>450</v>
      </c>
      <c r="B327" s="78"/>
      <c r="C327" s="78"/>
      <c r="D327" s="78"/>
      <c r="E327" s="17">
        <v>-495149920</v>
      </c>
      <c r="F327" s="17">
        <v>-1034633366</v>
      </c>
    </row>
    <row r="328" spans="1:6" ht="15">
      <c r="A328" s="77" t="s">
        <v>451</v>
      </c>
      <c r="B328" s="78"/>
      <c r="C328" s="78"/>
      <c r="D328" s="78"/>
      <c r="E328" s="17"/>
      <c r="F328" s="17">
        <v>260735800</v>
      </c>
    </row>
    <row r="329" spans="1:6" ht="15">
      <c r="A329" s="77" t="s">
        <v>452</v>
      </c>
      <c r="B329" s="78"/>
      <c r="C329" s="78"/>
      <c r="D329" s="78"/>
      <c r="E329" s="17"/>
      <c r="F329" s="17">
        <v>684208000</v>
      </c>
    </row>
    <row r="330" spans="1:6" ht="15">
      <c r="A330" s="77" t="s">
        <v>453</v>
      </c>
      <c r="B330" s="78"/>
      <c r="C330" s="78"/>
      <c r="D330" s="78"/>
      <c r="E330" s="17">
        <v>1362620</v>
      </c>
      <c r="F330" s="17">
        <v>2278318</v>
      </c>
    </row>
    <row r="331" spans="1:6" ht="15">
      <c r="A331" s="77" t="s">
        <v>616</v>
      </c>
      <c r="B331" s="78"/>
      <c r="C331" s="78"/>
      <c r="D331" s="78"/>
      <c r="E331" s="17">
        <v>1189846</v>
      </c>
      <c r="F331" s="17">
        <v>537120225</v>
      </c>
    </row>
    <row r="332" spans="1:6" ht="15">
      <c r="A332" s="77" t="s">
        <v>617</v>
      </c>
      <c r="B332" s="78"/>
      <c r="C332" s="78"/>
      <c r="D332" s="78"/>
      <c r="E332" s="17"/>
      <c r="F332" s="17">
        <v>121681308</v>
      </c>
    </row>
    <row r="333" spans="1:6" ht="15">
      <c r="A333" s="102" t="s">
        <v>285</v>
      </c>
      <c r="B333" s="78"/>
      <c r="C333" s="78"/>
      <c r="D333" s="78"/>
      <c r="E333" s="15">
        <f>SUM(E326:E332)</f>
        <v>3743560274</v>
      </c>
      <c r="F333" s="15">
        <f>SUM(F326:F332)</f>
        <v>3501375686</v>
      </c>
    </row>
    <row r="334" spans="1:6" ht="15">
      <c r="A334" s="102"/>
      <c r="B334" s="78"/>
      <c r="C334" s="78"/>
      <c r="D334" s="78"/>
      <c r="E334" s="15"/>
      <c r="F334" s="15"/>
    </row>
    <row r="335" spans="1:6" ht="15">
      <c r="A335" s="77"/>
      <c r="B335" s="78"/>
      <c r="C335" s="78"/>
      <c r="D335" s="78"/>
      <c r="E335" s="12"/>
      <c r="F335" s="12"/>
    </row>
    <row r="336" spans="1:6" ht="15">
      <c r="A336" s="129" t="s">
        <v>594</v>
      </c>
      <c r="B336" s="78"/>
      <c r="C336" s="78"/>
      <c r="D336" s="78"/>
      <c r="E336" s="11" t="s">
        <v>607</v>
      </c>
      <c r="F336" s="11" t="s">
        <v>608</v>
      </c>
    </row>
    <row r="337" spans="1:6" ht="15">
      <c r="A337" s="77" t="s">
        <v>455</v>
      </c>
      <c r="B337" s="78"/>
      <c r="C337" s="78"/>
      <c r="D337" s="78"/>
      <c r="E337" s="160">
        <v>10046265</v>
      </c>
      <c r="F337" s="17">
        <v>62527283</v>
      </c>
    </row>
    <row r="338" spans="1:6" ht="15">
      <c r="A338" s="77" t="s">
        <v>586</v>
      </c>
      <c r="B338" s="78"/>
      <c r="C338" s="78"/>
      <c r="D338" s="78"/>
      <c r="E338" s="160">
        <v>240000000</v>
      </c>
      <c r="F338" s="17"/>
    </row>
    <row r="339" spans="1:6" ht="15">
      <c r="A339" s="77" t="s">
        <v>456</v>
      </c>
      <c r="B339" s="78"/>
      <c r="C339" s="78"/>
      <c r="D339" s="78"/>
      <c r="E339" s="17"/>
      <c r="F339" s="17">
        <v>238818182</v>
      </c>
    </row>
    <row r="340" spans="1:6" ht="15">
      <c r="A340" s="102" t="s">
        <v>285</v>
      </c>
      <c r="B340" s="78"/>
      <c r="C340" s="78"/>
      <c r="D340" s="78"/>
      <c r="E340" s="15">
        <f>SUM(E337:E339)</f>
        <v>250046265</v>
      </c>
      <c r="F340" s="15">
        <f>SUM(F337:F339)</f>
        <v>301345465</v>
      </c>
    </row>
    <row r="341" spans="1:6" ht="15">
      <c r="A341" s="102"/>
      <c r="B341" s="78"/>
      <c r="C341" s="78"/>
      <c r="D341" s="78"/>
      <c r="E341" s="17"/>
      <c r="F341" s="17"/>
    </row>
    <row r="342" spans="1:6" ht="15">
      <c r="A342" s="159" t="s">
        <v>595</v>
      </c>
      <c r="B342" s="78"/>
      <c r="C342" s="78"/>
      <c r="D342" s="78"/>
      <c r="E342" s="11" t="s">
        <v>607</v>
      </c>
      <c r="F342" s="11" t="s">
        <v>608</v>
      </c>
    </row>
    <row r="343" spans="1:6" ht="15">
      <c r="A343" s="83" t="s">
        <v>458</v>
      </c>
      <c r="B343" s="78"/>
      <c r="C343" s="78"/>
      <c r="D343" s="78"/>
      <c r="E343" s="17"/>
      <c r="F343" s="17"/>
    </row>
    <row r="344" spans="1:6" ht="15">
      <c r="A344" s="83" t="s">
        <v>459</v>
      </c>
      <c r="B344" s="78"/>
      <c r="C344" s="78"/>
      <c r="D344" s="78"/>
      <c r="E344" s="17"/>
      <c r="F344" s="17"/>
    </row>
    <row r="345" spans="1:6" ht="15">
      <c r="A345" s="83" t="s">
        <v>460</v>
      </c>
      <c r="B345" s="78"/>
      <c r="C345" s="78"/>
      <c r="D345" s="78"/>
      <c r="E345" s="17"/>
      <c r="F345" s="17"/>
    </row>
    <row r="346" spans="1:6" ht="15">
      <c r="A346" s="83" t="s">
        <v>461</v>
      </c>
      <c r="B346" s="78"/>
      <c r="C346" s="78"/>
      <c r="D346" s="78"/>
      <c r="E346" s="17">
        <v>11884</v>
      </c>
      <c r="F346" s="17">
        <v>11826</v>
      </c>
    </row>
    <row r="347" spans="1:6" ht="15">
      <c r="A347" s="102" t="s">
        <v>285</v>
      </c>
      <c r="B347" s="78"/>
      <c r="C347" s="78"/>
      <c r="D347" s="78"/>
      <c r="E347" s="15">
        <f>SUM(E343:E346)</f>
        <v>11884</v>
      </c>
      <c r="F347" s="15">
        <f>SUM(F343:F346)</f>
        <v>11826</v>
      </c>
    </row>
    <row r="348" spans="1:6" ht="15">
      <c r="A348" s="102"/>
      <c r="B348" s="78"/>
      <c r="C348" s="78"/>
      <c r="D348" s="78"/>
      <c r="E348" s="15"/>
      <c r="F348" s="15"/>
    </row>
    <row r="349" spans="1:6" ht="15">
      <c r="A349" s="159" t="s">
        <v>596</v>
      </c>
      <c r="B349" s="78"/>
      <c r="C349" s="78"/>
      <c r="D349" s="78"/>
      <c r="E349" s="11" t="s">
        <v>607</v>
      </c>
      <c r="F349" s="11" t="s">
        <v>608</v>
      </c>
    </row>
    <row r="350" spans="1:6" ht="15">
      <c r="A350" s="83" t="s">
        <v>480</v>
      </c>
      <c r="B350" s="78"/>
      <c r="C350" s="78"/>
      <c r="D350" s="78"/>
      <c r="E350" s="160">
        <v>3110676446</v>
      </c>
      <c r="F350" s="17">
        <v>5468859960</v>
      </c>
    </row>
    <row r="351" spans="1:6" ht="15">
      <c r="A351" s="102"/>
      <c r="B351" s="78"/>
      <c r="C351" s="78"/>
      <c r="D351" s="78"/>
      <c r="E351" s="15"/>
      <c r="F351" s="17"/>
    </row>
    <row r="352" spans="1:6" ht="15">
      <c r="A352" s="102"/>
      <c r="B352" s="78"/>
      <c r="C352" s="78"/>
      <c r="D352" s="78"/>
      <c r="E352" s="15"/>
      <c r="F352" s="17"/>
    </row>
    <row r="353" spans="1:6" ht="15">
      <c r="A353" s="84" t="s">
        <v>285</v>
      </c>
      <c r="B353" s="132"/>
      <c r="C353" s="132"/>
      <c r="D353" s="132"/>
      <c r="E353" s="23">
        <f>SUM(E350:E352)</f>
        <v>3110676446</v>
      </c>
      <c r="F353" s="23">
        <f>SUM(F350:F352)</f>
        <v>5468859960</v>
      </c>
    </row>
    <row r="354" spans="1:6" ht="15">
      <c r="A354" s="88"/>
      <c r="B354" s="136"/>
      <c r="C354" s="136"/>
      <c r="D354" s="136"/>
      <c r="E354" s="89"/>
      <c r="F354" s="89"/>
    </row>
    <row r="355" spans="1:6" ht="15">
      <c r="A355" s="88"/>
      <c r="B355" s="136"/>
      <c r="C355" s="136"/>
      <c r="D355" s="136"/>
      <c r="E355" s="89"/>
      <c r="F355" s="89"/>
    </row>
    <row r="356" spans="1:6" ht="15.75" customHeight="1">
      <c r="A356" s="94" t="s">
        <v>481</v>
      </c>
      <c r="B356" s="74"/>
      <c r="C356" s="74"/>
      <c r="D356" s="74"/>
      <c r="E356" s="158" t="s">
        <v>607</v>
      </c>
      <c r="F356" s="158" t="s">
        <v>608</v>
      </c>
    </row>
    <row r="357" spans="1:6" ht="15.75" customHeight="1">
      <c r="A357" s="83" t="s">
        <v>482</v>
      </c>
      <c r="B357" s="78"/>
      <c r="C357" s="78"/>
      <c r="D357" s="78"/>
      <c r="E357" s="199">
        <v>14022328173</v>
      </c>
      <c r="F357" s="17">
        <v>21772839291</v>
      </c>
    </row>
    <row r="358" spans="1:6" ht="18" customHeight="1">
      <c r="A358" s="83" t="s">
        <v>483</v>
      </c>
      <c r="B358" s="78"/>
      <c r="C358" s="78"/>
      <c r="D358" s="78"/>
      <c r="E358" s="15">
        <f>E362-E359</f>
        <v>117110219</v>
      </c>
      <c r="F358" s="15">
        <f>F362-F359</f>
        <v>102600548</v>
      </c>
    </row>
    <row r="359" spans="1:6" ht="14.25" customHeight="1">
      <c r="A359" s="83" t="s">
        <v>487</v>
      </c>
      <c r="B359" s="78"/>
      <c r="C359" s="78"/>
      <c r="D359" s="78"/>
      <c r="E359" s="154">
        <f>E360+E361</f>
        <v>2889781</v>
      </c>
      <c r="F359" s="154">
        <f>F360+F361</f>
        <v>84899452</v>
      </c>
    </row>
    <row r="360" spans="1:6" ht="13.5" customHeight="1">
      <c r="A360" s="83" t="s">
        <v>485</v>
      </c>
      <c r="B360" s="78"/>
      <c r="C360" s="78"/>
      <c r="D360" s="78"/>
      <c r="E360" s="154"/>
      <c r="F360" s="162">
        <v>10000</v>
      </c>
    </row>
    <row r="361" spans="1:6" ht="15">
      <c r="A361" s="83" t="s">
        <v>486</v>
      </c>
      <c r="B361" s="78"/>
      <c r="C361" s="78"/>
      <c r="D361" s="78"/>
      <c r="E361" s="162">
        <v>2889781</v>
      </c>
      <c r="F361" s="162">
        <v>84889452</v>
      </c>
    </row>
    <row r="362" spans="1:6" ht="14.25" customHeight="1">
      <c r="A362" s="83" t="s">
        <v>484</v>
      </c>
      <c r="B362" s="78"/>
      <c r="C362" s="78"/>
      <c r="D362" s="78"/>
      <c r="E362" s="154">
        <f>E363+E364</f>
        <v>120000000</v>
      </c>
      <c r="F362" s="154">
        <f>F363+F364</f>
        <v>187500000</v>
      </c>
    </row>
    <row r="363" spans="1:6" ht="14.25" customHeight="1">
      <c r="A363" s="83" t="s">
        <v>488</v>
      </c>
      <c r="B363" s="78"/>
      <c r="C363" s="78"/>
      <c r="D363" s="78"/>
      <c r="E363" s="162">
        <v>120000000</v>
      </c>
      <c r="F363" s="162">
        <v>187500000</v>
      </c>
    </row>
    <row r="364" spans="1:6" ht="15" customHeight="1">
      <c r="A364" s="102"/>
      <c r="B364" s="78"/>
      <c r="C364" s="78"/>
      <c r="D364" s="78"/>
      <c r="E364" s="15"/>
      <c r="F364" s="17"/>
    </row>
    <row r="365" spans="1:7" ht="14.25" customHeight="1">
      <c r="A365" s="83" t="s">
        <v>489</v>
      </c>
      <c r="B365" s="78"/>
      <c r="C365" s="78"/>
      <c r="D365" s="78"/>
      <c r="E365" s="160">
        <f>E357-E359+E362</f>
        <v>14139438392</v>
      </c>
      <c r="F365" s="160">
        <f>F357-F359+F362</f>
        <v>21875439839</v>
      </c>
      <c r="G365" s="200"/>
    </row>
    <row r="366" spans="1:6" ht="15.75" customHeight="1">
      <c r="A366" s="83" t="s">
        <v>490</v>
      </c>
      <c r="B366" s="78"/>
      <c r="C366" s="78"/>
      <c r="D366" s="78"/>
      <c r="E366" s="163">
        <v>0.22</v>
      </c>
      <c r="F366" s="163">
        <v>0.25</v>
      </c>
    </row>
    <row r="367" spans="1:7" ht="16.5" customHeight="1">
      <c r="A367" s="83" t="s">
        <v>588</v>
      </c>
      <c r="B367" s="78"/>
      <c r="C367" s="78"/>
      <c r="D367" s="78"/>
      <c r="E367" s="17">
        <f>E365*E366</f>
        <v>3110676446.2400002</v>
      </c>
      <c r="F367" s="17">
        <f>F365*F366</f>
        <v>5468859959.75</v>
      </c>
      <c r="G367" s="200"/>
    </row>
    <row r="368" spans="1:7" ht="15.75" customHeight="1">
      <c r="A368" s="83" t="s">
        <v>587</v>
      </c>
      <c r="B368" s="78"/>
      <c r="C368" s="78"/>
      <c r="D368" s="78"/>
      <c r="E368" s="17">
        <v>-11654631</v>
      </c>
      <c r="F368" s="17"/>
      <c r="G368" s="200"/>
    </row>
    <row r="369" spans="1:7" ht="15.75" customHeight="1">
      <c r="A369" s="83" t="s">
        <v>613</v>
      </c>
      <c r="B369" s="78"/>
      <c r="C369" s="78"/>
      <c r="D369" s="78"/>
      <c r="E369" s="160">
        <f>E367+E368</f>
        <v>3099021815.2400002</v>
      </c>
      <c r="F369" s="17"/>
      <c r="G369" s="200"/>
    </row>
    <row r="370" spans="1:7" ht="15.75" customHeight="1">
      <c r="A370" s="83" t="s">
        <v>597</v>
      </c>
      <c r="B370" s="78"/>
      <c r="C370" s="78"/>
      <c r="D370" s="78"/>
      <c r="E370" s="160">
        <v>11654631</v>
      </c>
      <c r="F370" s="17"/>
      <c r="G370" s="200"/>
    </row>
    <row r="371" spans="1:6" ht="15.75" customHeight="1">
      <c r="A371" s="83" t="s">
        <v>491</v>
      </c>
      <c r="B371" s="78"/>
      <c r="C371" s="78"/>
      <c r="D371" s="78"/>
      <c r="E371" s="17">
        <f>E361*22%</f>
        <v>635751.82</v>
      </c>
      <c r="F371" s="17">
        <f>F361*25%</f>
        <v>21222363</v>
      </c>
    </row>
    <row r="372" spans="1:7" ht="17.25" customHeight="1">
      <c r="A372" s="83" t="s">
        <v>492</v>
      </c>
      <c r="B372" s="78"/>
      <c r="C372" s="78"/>
      <c r="D372" s="78"/>
      <c r="E372" s="160">
        <f>E357-E367-E371</f>
        <v>10911015974.94</v>
      </c>
      <c r="F372" s="160">
        <f>F357-F367-F371</f>
        <v>16282756968.25</v>
      </c>
      <c r="G372" s="200"/>
    </row>
    <row r="373" spans="1:6" ht="16.5" customHeight="1">
      <c r="A373" s="83"/>
      <c r="B373" s="78"/>
      <c r="C373" s="78"/>
      <c r="D373" s="78"/>
      <c r="E373" s="15"/>
      <c r="F373" s="17"/>
    </row>
    <row r="374" spans="1:6" ht="17.25" customHeight="1">
      <c r="A374" s="159" t="s">
        <v>493</v>
      </c>
      <c r="B374" s="78"/>
      <c r="C374" s="78"/>
      <c r="D374" s="80"/>
      <c r="E374" s="15">
        <f>SUM(E375:E379)</f>
        <v>17605678312</v>
      </c>
      <c r="F374" s="15">
        <f>SUM(F375:F379)</f>
        <v>12664246284</v>
      </c>
    </row>
    <row r="375" spans="1:6" ht="15">
      <c r="A375" s="83" t="s">
        <v>494</v>
      </c>
      <c r="B375" s="78"/>
      <c r="C375" s="78"/>
      <c r="D375" s="78"/>
      <c r="E375" s="17">
        <v>445856775</v>
      </c>
      <c r="F375" s="17">
        <v>521866989</v>
      </c>
    </row>
    <row r="376" spans="1:6" ht="15">
      <c r="A376" s="83" t="s">
        <v>495</v>
      </c>
      <c r="B376" s="78"/>
      <c r="C376" s="78"/>
      <c r="D376" s="78"/>
      <c r="E376" s="17">
        <v>4861947584</v>
      </c>
      <c r="F376" s="17">
        <v>4732439027</v>
      </c>
    </row>
    <row r="377" spans="1:6" ht="15">
      <c r="A377" s="83" t="s">
        <v>496</v>
      </c>
      <c r="B377" s="78"/>
      <c r="C377" s="78"/>
      <c r="D377" s="78"/>
      <c r="E377" s="160">
        <v>1023469924</v>
      </c>
      <c r="F377" s="17">
        <v>725270451</v>
      </c>
    </row>
    <row r="378" spans="1:6" ht="15">
      <c r="A378" s="83" t="s">
        <v>497</v>
      </c>
      <c r="B378" s="78"/>
      <c r="C378" s="78"/>
      <c r="D378" s="78"/>
      <c r="E378" s="17">
        <v>10704134629</v>
      </c>
      <c r="F378" s="17">
        <v>6368090911</v>
      </c>
    </row>
    <row r="379" spans="1:6" ht="15">
      <c r="A379" s="83" t="s">
        <v>498</v>
      </c>
      <c r="B379" s="78"/>
      <c r="C379" s="78"/>
      <c r="D379" s="78"/>
      <c r="E379" s="17">
        <v>570269400</v>
      </c>
      <c r="F379" s="17">
        <v>316578906</v>
      </c>
    </row>
    <row r="380" spans="1:6" ht="12" customHeight="1">
      <c r="A380" s="164"/>
      <c r="B380" s="132"/>
      <c r="C380" s="132"/>
      <c r="D380" s="132"/>
      <c r="E380" s="23"/>
      <c r="F380" s="54"/>
    </row>
    <row r="381" spans="1:6" ht="15">
      <c r="A381" s="126" t="s">
        <v>462</v>
      </c>
      <c r="B381" s="74"/>
      <c r="C381" s="74"/>
      <c r="D381" s="74"/>
      <c r="E381" s="158" t="s">
        <v>607</v>
      </c>
      <c r="F381" s="158" t="s">
        <v>608</v>
      </c>
    </row>
    <row r="382" spans="1:6" ht="15">
      <c r="A382" s="77" t="s">
        <v>463</v>
      </c>
      <c r="B382" s="78"/>
      <c r="C382" s="78"/>
      <c r="D382" s="78"/>
      <c r="E382" s="17">
        <f>E372</f>
        <v>10911015974.94</v>
      </c>
      <c r="F382" s="17">
        <f>F372</f>
        <v>16282756968.25</v>
      </c>
    </row>
    <row r="383" spans="1:6" ht="15">
      <c r="A383" s="77" t="s">
        <v>464</v>
      </c>
      <c r="B383" s="78"/>
      <c r="C383" s="78"/>
      <c r="D383" s="78"/>
      <c r="E383" s="17">
        <f>E382</f>
        <v>10911015974.94</v>
      </c>
      <c r="F383" s="17">
        <f>F382</f>
        <v>16282756968.25</v>
      </c>
    </row>
    <row r="384" spans="1:6" ht="15">
      <c r="A384" s="77" t="s">
        <v>465</v>
      </c>
      <c r="B384" s="78"/>
      <c r="C384" s="78"/>
      <c r="D384" s="78"/>
      <c r="E384" s="17">
        <v>7911522</v>
      </c>
      <c r="F384" s="17">
        <v>7911522</v>
      </c>
    </row>
    <row r="385" spans="1:6" ht="15">
      <c r="A385" s="156" t="s">
        <v>462</v>
      </c>
      <c r="B385" s="132"/>
      <c r="C385" s="132"/>
      <c r="D385" s="132"/>
      <c r="E385" s="54">
        <f>E383/E384</f>
        <v>1379.1298279825298</v>
      </c>
      <c r="F385" s="54">
        <f>F383/F384</f>
        <v>2058.1067673514654</v>
      </c>
    </row>
    <row r="386" ht="15">
      <c r="E386" s="55" t="s">
        <v>606</v>
      </c>
    </row>
    <row r="387" spans="1:6" ht="15">
      <c r="A387" s="40" t="s">
        <v>466</v>
      </c>
      <c r="C387" s="39" t="s">
        <v>467</v>
      </c>
      <c r="E387" s="236" t="s">
        <v>139</v>
      </c>
      <c r="F387" s="236"/>
    </row>
  </sheetData>
  <sheetProtection/>
  <mergeCells count="4">
    <mergeCell ref="A5:G5"/>
    <mergeCell ref="A6:G6"/>
    <mergeCell ref="E166:F166"/>
    <mergeCell ref="E387:F387"/>
  </mergeCells>
  <printOptions/>
  <pageMargins left="0.75" right="0" top="0.5" bottom="0.5" header="0" footer="0"/>
  <pageSetup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WINXP_SP3</cp:lastModifiedBy>
  <cp:lastPrinted>2014-10-26T08:03:22Z</cp:lastPrinted>
  <dcterms:created xsi:type="dcterms:W3CDTF">2014-03-28T02:58:46Z</dcterms:created>
  <dcterms:modified xsi:type="dcterms:W3CDTF">2014-10-16T03:27:40Z</dcterms:modified>
  <cp:category/>
  <cp:version/>
  <cp:contentType/>
  <cp:contentStatus/>
</cp:coreProperties>
</file>